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HETP tests\HETB\HETB 3 data\"/>
    </mc:Choice>
  </mc:AlternateContent>
  <bookViews>
    <workbookView xWindow="-120" yWindow="-120" windowWidth="29040" windowHeight="15840" activeTab="1"/>
  </bookViews>
  <sheets>
    <sheet name="Eluate Vials" sheetId="1" r:id="rId1"/>
    <sheet name="Dilution Vials" sheetId="2" r:id="rId2"/>
    <sheet name="Dilution factors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" i="2" l="1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2" i="2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2" i="2"/>
  <c r="Q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2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2" i="2"/>
  <c r="S2" i="1"/>
  <c r="O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2" i="1"/>
  <c r="U3" i="1" l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2" i="1"/>
  <c r="R14" i="1"/>
  <c r="P2" i="1"/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2" i="3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J3" i="2"/>
  <c r="P3" i="2" s="1"/>
  <c r="J4" i="2"/>
  <c r="J5" i="2"/>
  <c r="P5" i="2" s="1"/>
  <c r="J6" i="2"/>
  <c r="P6" i="2" s="1"/>
  <c r="J7" i="2"/>
  <c r="P7" i="2" s="1"/>
  <c r="J8" i="2"/>
  <c r="J9" i="2"/>
  <c r="P9" i="2" s="1"/>
  <c r="J10" i="2"/>
  <c r="P10" i="2" s="1"/>
  <c r="J11" i="2"/>
  <c r="P11" i="2" s="1"/>
  <c r="J12" i="2"/>
  <c r="J13" i="2"/>
  <c r="P13" i="2" s="1"/>
  <c r="J14" i="2"/>
  <c r="P14" i="2" s="1"/>
  <c r="J15" i="2"/>
  <c r="P15" i="2" s="1"/>
  <c r="J16" i="2"/>
  <c r="J17" i="2"/>
  <c r="P17" i="2" s="1"/>
  <c r="J18" i="2"/>
  <c r="P18" i="2" s="1"/>
  <c r="J19" i="2"/>
  <c r="P19" i="2" s="1"/>
  <c r="J20" i="2"/>
  <c r="J21" i="2"/>
  <c r="P21" i="2" s="1"/>
  <c r="J22" i="2"/>
  <c r="P22" i="2" s="1"/>
  <c r="J23" i="2"/>
  <c r="P23" i="2" s="1"/>
  <c r="J24" i="2"/>
  <c r="J25" i="2"/>
  <c r="P25" i="2" s="1"/>
  <c r="J26" i="2"/>
  <c r="P26" i="2" s="1"/>
  <c r="J27" i="2"/>
  <c r="P27" i="2" s="1"/>
  <c r="J28" i="2"/>
  <c r="J29" i="2"/>
  <c r="P29" i="2" s="1"/>
  <c r="J30" i="2"/>
  <c r="P30" i="2" s="1"/>
  <c r="J31" i="2"/>
  <c r="P31" i="2" s="1"/>
  <c r="J2" i="2"/>
  <c r="L2" i="2"/>
  <c r="F3" i="2"/>
  <c r="F4" i="2"/>
  <c r="F5" i="2"/>
  <c r="F6" i="2"/>
  <c r="N6" i="2" s="1"/>
  <c r="F7" i="2"/>
  <c r="N7" i="2" s="1"/>
  <c r="F8" i="2"/>
  <c r="F9" i="2"/>
  <c r="F10" i="2"/>
  <c r="F11" i="2"/>
  <c r="N11" i="2" s="1"/>
  <c r="F12" i="2"/>
  <c r="N12" i="2" s="1"/>
  <c r="F13" i="2"/>
  <c r="F14" i="2"/>
  <c r="N14" i="2" s="1"/>
  <c r="F15" i="2"/>
  <c r="F16" i="2"/>
  <c r="N16" i="2" s="1"/>
  <c r="F17" i="2"/>
  <c r="F18" i="2"/>
  <c r="F19" i="2"/>
  <c r="N19" i="2" s="1"/>
  <c r="F20" i="2"/>
  <c r="N20" i="2" s="1"/>
  <c r="F21" i="2"/>
  <c r="F22" i="2"/>
  <c r="N22" i="2" s="1"/>
  <c r="F23" i="2"/>
  <c r="N23" i="2" s="1"/>
  <c r="F24" i="2"/>
  <c r="F25" i="2"/>
  <c r="F26" i="2"/>
  <c r="F27" i="2"/>
  <c r="N27" i="2" s="1"/>
  <c r="F28" i="2"/>
  <c r="N28" i="2" s="1"/>
  <c r="F29" i="2"/>
  <c r="F30" i="2"/>
  <c r="N30" i="2" s="1"/>
  <c r="F31" i="2"/>
  <c r="N31" i="2" s="1"/>
  <c r="F2" i="2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2" i="1"/>
  <c r="F3" i="1"/>
  <c r="P3" i="1" s="1"/>
  <c r="F4" i="1"/>
  <c r="P4" i="1" s="1"/>
  <c r="F5" i="1"/>
  <c r="P5" i="1" s="1"/>
  <c r="F6" i="1"/>
  <c r="P6" i="1" s="1"/>
  <c r="F7" i="1"/>
  <c r="P7" i="1" s="1"/>
  <c r="F8" i="1"/>
  <c r="P8" i="1" s="1"/>
  <c r="F9" i="1"/>
  <c r="P9" i="1" s="1"/>
  <c r="F10" i="1"/>
  <c r="P10" i="1" s="1"/>
  <c r="F11" i="1"/>
  <c r="P11" i="1" s="1"/>
  <c r="F12" i="1"/>
  <c r="P12" i="1" s="1"/>
  <c r="F13" i="1"/>
  <c r="P13" i="1" s="1"/>
  <c r="F14" i="1"/>
  <c r="P14" i="1" s="1"/>
  <c r="F15" i="1"/>
  <c r="P15" i="1" s="1"/>
  <c r="F16" i="1"/>
  <c r="P16" i="1" s="1"/>
  <c r="F17" i="1"/>
  <c r="P17" i="1" s="1"/>
  <c r="F18" i="1"/>
  <c r="P18" i="1" s="1"/>
  <c r="F19" i="1"/>
  <c r="P19" i="1" s="1"/>
  <c r="F20" i="1"/>
  <c r="P20" i="1" s="1"/>
  <c r="F21" i="1"/>
  <c r="P21" i="1" s="1"/>
  <c r="F22" i="1"/>
  <c r="P22" i="1" s="1"/>
  <c r="F23" i="1"/>
  <c r="P23" i="1" s="1"/>
  <c r="F24" i="1"/>
  <c r="P24" i="1" s="1"/>
  <c r="F25" i="1"/>
  <c r="P25" i="1" s="1"/>
  <c r="F26" i="1"/>
  <c r="P26" i="1" s="1"/>
  <c r="F27" i="1"/>
  <c r="P27" i="1" s="1"/>
  <c r="F28" i="1"/>
  <c r="P28" i="1" s="1"/>
  <c r="F29" i="1"/>
  <c r="P29" i="1" s="1"/>
  <c r="F30" i="1"/>
  <c r="P30" i="1" s="1"/>
  <c r="F31" i="1"/>
  <c r="P31" i="1" s="1"/>
  <c r="F2" i="1"/>
  <c r="T27" i="2" l="1"/>
  <c r="R27" i="2"/>
  <c r="T19" i="2"/>
  <c r="R19" i="2"/>
  <c r="T11" i="2"/>
  <c r="R11" i="2"/>
  <c r="T3" i="2"/>
  <c r="R3" i="2"/>
  <c r="R30" i="2"/>
  <c r="T30" i="2"/>
  <c r="R22" i="2"/>
  <c r="T22" i="2"/>
  <c r="R14" i="2"/>
  <c r="T14" i="2"/>
  <c r="R6" i="2"/>
  <c r="T6" i="2"/>
  <c r="R29" i="2"/>
  <c r="T29" i="2"/>
  <c r="R25" i="2"/>
  <c r="T25" i="2"/>
  <c r="T21" i="2"/>
  <c r="R21" i="2"/>
  <c r="T17" i="2"/>
  <c r="R17" i="2"/>
  <c r="T13" i="2"/>
  <c r="R13" i="2"/>
  <c r="R9" i="2"/>
  <c r="T9" i="2"/>
  <c r="T5" i="2"/>
  <c r="R5" i="2"/>
  <c r="T31" i="2"/>
  <c r="R31" i="2"/>
  <c r="T23" i="2"/>
  <c r="R23" i="2"/>
  <c r="T15" i="2"/>
  <c r="R15" i="2"/>
  <c r="T7" i="2"/>
  <c r="R7" i="2"/>
  <c r="R26" i="2"/>
  <c r="T26" i="2"/>
  <c r="T18" i="2"/>
  <c r="R18" i="2"/>
  <c r="R10" i="2"/>
  <c r="T10" i="2"/>
  <c r="Q2" i="1"/>
  <c r="R2" i="1" s="1"/>
  <c r="P2" i="2"/>
  <c r="P28" i="2"/>
  <c r="P24" i="2"/>
  <c r="P20" i="2"/>
  <c r="P16" i="2"/>
  <c r="P12" i="2"/>
  <c r="P8" i="2"/>
  <c r="P4" i="2"/>
  <c r="N15" i="2"/>
  <c r="N4" i="2"/>
  <c r="N3" i="2"/>
  <c r="N29" i="1"/>
  <c r="N25" i="1"/>
  <c r="N17" i="1"/>
  <c r="N9" i="1"/>
  <c r="N5" i="1"/>
  <c r="N24" i="2"/>
  <c r="N8" i="2"/>
  <c r="N26" i="2"/>
  <c r="N18" i="2"/>
  <c r="N10" i="2"/>
  <c r="N2" i="2"/>
  <c r="N29" i="2"/>
  <c r="N25" i="2"/>
  <c r="N21" i="2"/>
  <c r="N17" i="2"/>
  <c r="N13" i="2"/>
  <c r="N9" i="2"/>
  <c r="N5" i="2"/>
  <c r="N23" i="1"/>
  <c r="N21" i="1"/>
  <c r="N16" i="1"/>
  <c r="N15" i="1"/>
  <c r="N13" i="1"/>
  <c r="N31" i="1"/>
  <c r="N28" i="1"/>
  <c r="N27" i="1"/>
  <c r="N24" i="1"/>
  <c r="N20" i="1"/>
  <c r="N19" i="1"/>
  <c r="N12" i="1"/>
  <c r="N11" i="1"/>
  <c r="N8" i="1"/>
  <c r="N7" i="1"/>
  <c r="N4" i="1"/>
  <c r="N3" i="1"/>
  <c r="N2" i="1"/>
  <c r="N30" i="1"/>
  <c r="N26" i="1"/>
  <c r="N22" i="1"/>
  <c r="N18" i="1"/>
  <c r="N14" i="1"/>
  <c r="N10" i="1"/>
  <c r="N6" i="1"/>
  <c r="R8" i="2" l="1"/>
  <c r="T8" i="2"/>
  <c r="T28" i="2"/>
  <c r="R28" i="2"/>
  <c r="T16" i="2"/>
  <c r="R16" i="2"/>
  <c r="R2" i="2"/>
  <c r="T2" i="2"/>
  <c r="T24" i="2"/>
  <c r="R24" i="2"/>
  <c r="R12" i="2"/>
  <c r="T12" i="2"/>
  <c r="T4" i="2"/>
  <c r="R4" i="2"/>
  <c r="T20" i="2"/>
  <c r="R20" i="2"/>
</calcChain>
</file>

<file path=xl/sharedStrings.xml><?xml version="1.0" encoding="utf-8"?>
<sst xmlns="http://schemas.openxmlformats.org/spreadsheetml/2006/main" count="137" uniqueCount="93">
  <si>
    <t>Vial Label</t>
  </si>
  <si>
    <t>Empty Mass</t>
  </si>
  <si>
    <t>Mass with aliquot</t>
  </si>
  <si>
    <t>Mass of aliquot</t>
  </si>
  <si>
    <t>Mass of dilute and aliquot</t>
  </si>
  <si>
    <t>20 E</t>
  </si>
  <si>
    <t>30 E</t>
  </si>
  <si>
    <t>10 E</t>
  </si>
  <si>
    <t>40 E</t>
  </si>
  <si>
    <t>50 E</t>
  </si>
  <si>
    <t>60 E</t>
  </si>
  <si>
    <t>70 E</t>
  </si>
  <si>
    <t>80 E</t>
  </si>
  <si>
    <t>90 E</t>
  </si>
  <si>
    <t>100 E</t>
  </si>
  <si>
    <t>110 E</t>
  </si>
  <si>
    <t>120 E</t>
  </si>
  <si>
    <t>130 E</t>
  </si>
  <si>
    <t>140 E</t>
  </si>
  <si>
    <t>150 E</t>
  </si>
  <si>
    <t>160 E</t>
  </si>
  <si>
    <t>170 E</t>
  </si>
  <si>
    <t>180 E</t>
  </si>
  <si>
    <t>190 E</t>
  </si>
  <si>
    <t>200 E</t>
  </si>
  <si>
    <t>210 E</t>
  </si>
  <si>
    <t>220 E</t>
  </si>
  <si>
    <t>230 E</t>
  </si>
  <si>
    <t>240 E</t>
  </si>
  <si>
    <t>250 E</t>
  </si>
  <si>
    <t>260 E</t>
  </si>
  <si>
    <t>270 E</t>
  </si>
  <si>
    <t>280 E</t>
  </si>
  <si>
    <t>290 E</t>
  </si>
  <si>
    <t>300 E</t>
  </si>
  <si>
    <t>10 D</t>
  </si>
  <si>
    <t>20 D</t>
  </si>
  <si>
    <t>30 D</t>
  </si>
  <si>
    <t>40 D</t>
  </si>
  <si>
    <t>50 D</t>
  </si>
  <si>
    <t>60 D</t>
  </si>
  <si>
    <t>70 D</t>
  </si>
  <si>
    <t>80 D</t>
  </si>
  <si>
    <t>90 D</t>
  </si>
  <si>
    <t>100 D</t>
  </si>
  <si>
    <t>110 D</t>
  </si>
  <si>
    <t>120 D</t>
  </si>
  <si>
    <t>130 D</t>
  </si>
  <si>
    <t>140 D</t>
  </si>
  <si>
    <t>150 D</t>
  </si>
  <si>
    <t>160 D</t>
  </si>
  <si>
    <t>170 D</t>
  </si>
  <si>
    <t>180 D</t>
  </si>
  <si>
    <t>190 D</t>
  </si>
  <si>
    <t>200 D</t>
  </si>
  <si>
    <t>210 D</t>
  </si>
  <si>
    <t>220 D</t>
  </si>
  <si>
    <t>230 D</t>
  </si>
  <si>
    <t>240 D</t>
  </si>
  <si>
    <t>250 D</t>
  </si>
  <si>
    <t>260 D</t>
  </si>
  <si>
    <t>270 D</t>
  </si>
  <si>
    <t>280 D</t>
  </si>
  <si>
    <t>290 D</t>
  </si>
  <si>
    <t>300 D</t>
  </si>
  <si>
    <t>Dilution factor</t>
  </si>
  <si>
    <t>Mass of dilute</t>
  </si>
  <si>
    <t>Dilution Factor</t>
  </si>
  <si>
    <t>Dilution factor in Eluate vial</t>
  </si>
  <si>
    <t>Dilution factor in dilution vial</t>
  </si>
  <si>
    <t>Overall Dilution factor</t>
  </si>
  <si>
    <t>Mass with dilute</t>
  </si>
  <si>
    <t>HETB3 vials</t>
  </si>
  <si>
    <t>6 mL/min</t>
  </si>
  <si>
    <t>Volume of eluate (mL)</t>
  </si>
  <si>
    <t>Average volume</t>
  </si>
  <si>
    <t>Actual flow rate (mL/min)</t>
  </si>
  <si>
    <t>Dilution factor of istd</t>
  </si>
  <si>
    <t>Conc of istd</t>
  </si>
  <si>
    <t>% of 0ppb</t>
  </si>
  <si>
    <t>HNO3 conc (%)</t>
  </si>
  <si>
    <r>
      <t xml:space="preserve">Empty Mass </t>
    </r>
    <r>
      <rPr>
        <sz val="11"/>
        <color theme="1"/>
        <rFont val="Calibri"/>
        <family val="2"/>
      </rPr>
      <t>σ</t>
    </r>
  </si>
  <si>
    <t>Mass with aliquot σ</t>
  </si>
  <si>
    <t>Mass of aliquot σ</t>
  </si>
  <si>
    <t>Mass with dilute σ</t>
  </si>
  <si>
    <t>Mass of dilute σ</t>
  </si>
  <si>
    <t>Mass of dilute and aliquot σ</t>
  </si>
  <si>
    <t>Dilution factor σ</t>
  </si>
  <si>
    <t>Actual flow rate (mL/min) σ</t>
  </si>
  <si>
    <t>Dilution Factor σ</t>
  </si>
  <si>
    <t>Dilution factor of istd σ</t>
  </si>
  <si>
    <t>Conc of istd σ</t>
  </si>
  <si>
    <t>% of 0ppb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</si>
</sst>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9" formatCode="0.0000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164" fontId="0" fillId="0" borderId="1" xfId="0" applyNumberFormat="1" applyBorder="1"/>
    <xf numFmtId="164" fontId="0" fillId="2" borderId="1" xfId="0" applyNumberFormat="1" applyFill="1" applyBorder="1"/>
    <xf numFmtId="169" fontId="0" fillId="2" borderId="1" xfId="0" applyNumberFormat="1" applyFill="1" applyBorder="1"/>
    <xf numFmtId="164" fontId="0" fillId="0" borderId="3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164" fontId="0" fillId="0" borderId="8" xfId="0" applyNumberFormat="1" applyBorder="1"/>
    <xf numFmtId="164" fontId="0" fillId="2" borderId="9" xfId="0" applyNumberFormat="1" applyFill="1" applyBorder="1"/>
    <xf numFmtId="164" fontId="0" fillId="0" borderId="9" xfId="0" applyNumberFormat="1" applyBorder="1"/>
    <xf numFmtId="169" fontId="0" fillId="2" borderId="9" xfId="0" applyNumberFormat="1" applyFill="1" applyBorder="1"/>
    <xf numFmtId="0" fontId="0" fillId="2" borderId="9" xfId="0" applyFill="1" applyBorder="1"/>
    <xf numFmtId="0" fontId="0" fillId="0" borderId="9" xfId="0" applyBorder="1"/>
    <xf numFmtId="0" fontId="0" fillId="0" borderId="2" xfId="0" applyBorder="1"/>
    <xf numFmtId="0" fontId="0" fillId="0" borderId="10" xfId="0" applyBorder="1"/>
    <xf numFmtId="0" fontId="0" fillId="2" borderId="11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2" borderId="1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topLeftCell="G1" workbookViewId="0">
      <selection activeCell="P25" sqref="P25"/>
    </sheetView>
  </sheetViews>
  <sheetFormatPr defaultRowHeight="15" x14ac:dyDescent="0.25"/>
  <cols>
    <col min="1" max="1" width="9.5703125" bestFit="1" customWidth="1"/>
    <col min="2" max="2" width="11.42578125" bestFit="1" customWidth="1"/>
    <col min="3" max="3" width="13.140625" style="1" bestFit="1" customWidth="1"/>
    <col min="4" max="4" width="16.7109375" bestFit="1" customWidth="1"/>
    <col min="5" max="5" width="18.42578125" style="1" bestFit="1" customWidth="1"/>
    <col min="6" max="6" width="14.5703125" bestFit="1" customWidth="1"/>
    <col min="7" max="7" width="19" style="1" customWidth="1"/>
    <col min="8" max="8" width="15.7109375" bestFit="1" customWidth="1"/>
    <col min="9" max="9" width="17.42578125" style="1" bestFit="1" customWidth="1"/>
    <col min="10" max="10" width="13.5703125" bestFit="1" customWidth="1"/>
    <col min="11" max="11" width="15.140625" style="1" bestFit="1" customWidth="1"/>
    <col min="12" max="12" width="24.28515625" bestFit="1" customWidth="1"/>
    <col min="13" max="13" width="26" style="1" bestFit="1" customWidth="1"/>
    <col min="14" max="14" width="13.85546875" bestFit="1" customWidth="1"/>
    <col min="15" max="15" width="15.42578125" style="1" bestFit="1" customWidth="1"/>
    <col min="16" max="16" width="21.140625" bestFit="1" customWidth="1"/>
    <col min="17" max="17" width="15.5703125" bestFit="1" customWidth="1"/>
    <col min="18" max="18" width="24.140625" bestFit="1" customWidth="1"/>
    <col min="19" max="19" width="25.85546875" style="1" bestFit="1" customWidth="1"/>
    <col min="21" max="21" width="14.140625" bestFit="1" customWidth="1"/>
  </cols>
  <sheetData>
    <row r="1" spans="1:21" ht="15.75" thickBot="1" x14ac:dyDescent="0.3">
      <c r="A1" s="18" t="s">
        <v>0</v>
      </c>
      <c r="B1" s="19" t="s">
        <v>1</v>
      </c>
      <c r="C1" s="20" t="s">
        <v>81</v>
      </c>
      <c r="D1" s="21" t="s">
        <v>2</v>
      </c>
      <c r="E1" s="20" t="s">
        <v>82</v>
      </c>
      <c r="F1" s="21" t="s">
        <v>3</v>
      </c>
      <c r="G1" s="20" t="s">
        <v>83</v>
      </c>
      <c r="H1" s="21" t="s">
        <v>71</v>
      </c>
      <c r="I1" s="20" t="s">
        <v>84</v>
      </c>
      <c r="J1" s="21" t="s">
        <v>66</v>
      </c>
      <c r="K1" s="20" t="s">
        <v>85</v>
      </c>
      <c r="L1" s="21" t="s">
        <v>4</v>
      </c>
      <c r="M1" s="20" t="s">
        <v>86</v>
      </c>
      <c r="N1" s="21" t="s">
        <v>65</v>
      </c>
      <c r="O1" s="20" t="s">
        <v>87</v>
      </c>
      <c r="P1" s="21" t="s">
        <v>74</v>
      </c>
      <c r="Q1" s="21" t="s">
        <v>75</v>
      </c>
      <c r="R1" s="21" t="s">
        <v>76</v>
      </c>
      <c r="S1" s="20" t="s">
        <v>88</v>
      </c>
      <c r="T1" s="21"/>
      <c r="U1" s="22" t="s">
        <v>80</v>
      </c>
    </row>
    <row r="2" spans="1:21" x14ac:dyDescent="0.25">
      <c r="A2" s="11" t="s">
        <v>7</v>
      </c>
      <c r="B2" s="12">
        <v>6.1428000000000003</v>
      </c>
      <c r="C2" s="13">
        <v>1E-4</v>
      </c>
      <c r="D2" s="14">
        <v>14.781700000000001</v>
      </c>
      <c r="E2" s="13">
        <v>1E-4</v>
      </c>
      <c r="F2" s="14">
        <f>D2-B2</f>
        <v>8.6388999999999996</v>
      </c>
      <c r="G2" s="15">
        <f>SQRT((E2^2)+(C2^2))</f>
        <v>1.4142135623730951E-4</v>
      </c>
      <c r="H2" s="14">
        <v>25.891200000000001</v>
      </c>
      <c r="I2" s="13">
        <v>1E-4</v>
      </c>
      <c r="J2" s="14">
        <f>H2-D2</f>
        <v>11.109500000000001</v>
      </c>
      <c r="K2" s="15">
        <f>SQRT((I2^2)+(E2^2))</f>
        <v>1.4142135623730951E-4</v>
      </c>
      <c r="L2" s="14">
        <f>H2-B2</f>
        <v>19.7484</v>
      </c>
      <c r="M2" s="16">
        <f>SQRT((I2^2)+(C2^2))</f>
        <v>1.4142135623730951E-4</v>
      </c>
      <c r="N2" s="17">
        <f>F2/L2</f>
        <v>0.43744809706102772</v>
      </c>
      <c r="O2" s="16">
        <f>N2*SQRT(((E2/D2)^2)+((M2/L2)^2))</f>
        <v>4.3094524971022521E-6</v>
      </c>
      <c r="P2" s="17">
        <f>F2/1.2</f>
        <v>7.1990833333333333</v>
      </c>
      <c r="Q2" s="17">
        <f>AVERAGE(P2:P31)</f>
        <v>7.5207555555555547</v>
      </c>
      <c r="R2" s="17">
        <f>Q2/1.66666</f>
        <v>4.5124713832188652</v>
      </c>
      <c r="S2" s="16">
        <f>R2*SQRT(((_xlfn.STDEV.P(P2:P31))/Q2)^2)</f>
        <v>0.10148249214336004</v>
      </c>
      <c r="T2" s="17"/>
      <c r="U2" s="17">
        <f>((35*F2)+(2*J2))/L2</f>
        <v>16.435787203013913</v>
      </c>
    </row>
    <row r="3" spans="1:21" x14ac:dyDescent="0.25">
      <c r="A3" s="9" t="s">
        <v>5</v>
      </c>
      <c r="B3" s="7">
        <v>6.1627999999999998</v>
      </c>
      <c r="C3" s="5">
        <v>1E-4</v>
      </c>
      <c r="D3" s="4">
        <v>14.8767</v>
      </c>
      <c r="E3" s="5">
        <v>1E-4</v>
      </c>
      <c r="F3" s="4">
        <f t="shared" ref="F3:F31" si="0">D3-B3</f>
        <v>8.7138999999999989</v>
      </c>
      <c r="G3" s="6">
        <f t="shared" ref="G3:G31" si="1">SQRT((E3^2)+(C3^2))</f>
        <v>1.4142135623730951E-4</v>
      </c>
      <c r="H3" s="4">
        <v>25.9087</v>
      </c>
      <c r="I3" s="5">
        <v>1E-4</v>
      </c>
      <c r="J3" s="4">
        <f t="shared" ref="J3:J31" si="2">H3-D3</f>
        <v>11.032</v>
      </c>
      <c r="K3" s="6">
        <f t="shared" ref="K3:K31" si="3">SQRT((I3^2)+(E3^2))</f>
        <v>1.4142135623730951E-4</v>
      </c>
      <c r="L3" s="4">
        <f t="shared" ref="L3:L31" si="4">H3-B3</f>
        <v>19.745899999999999</v>
      </c>
      <c r="M3" s="3">
        <f t="shared" ref="M3:M31" si="5">SQRT((I3^2)+(C3^2))</f>
        <v>1.4142135623730951E-4</v>
      </c>
      <c r="N3" s="2">
        <f t="shared" ref="N3:N31" si="6">F3/L3</f>
        <v>0.44130173858877031</v>
      </c>
      <c r="O3" s="3">
        <f t="shared" ref="O3:O32" si="7">N3*SQRT(((E3/D3)^2)+((M3/L3)^2))</f>
        <v>4.3346378742385828E-6</v>
      </c>
      <c r="P3" s="2">
        <f t="shared" ref="P3:P31" si="8">F3/1.2</f>
        <v>7.2615833333333324</v>
      </c>
      <c r="Q3" s="2"/>
      <c r="R3" s="2"/>
      <c r="S3" s="3"/>
      <c r="T3" s="2"/>
      <c r="U3" s="2">
        <f t="shared" ref="U3:U31" si="9">((35*F3)+(2*J3))/L3</f>
        <v>16.562957373429423</v>
      </c>
    </row>
    <row r="4" spans="1:21" x14ac:dyDescent="0.25">
      <c r="A4" s="9" t="s">
        <v>6</v>
      </c>
      <c r="B4" s="7">
        <v>6.1367000000000003</v>
      </c>
      <c r="C4" s="5">
        <v>1E-4</v>
      </c>
      <c r="D4" s="4">
        <v>14.902100000000001</v>
      </c>
      <c r="E4" s="5">
        <v>1E-4</v>
      </c>
      <c r="F4" s="4">
        <f t="shared" si="0"/>
        <v>8.7653999999999996</v>
      </c>
      <c r="G4" s="6">
        <f t="shared" si="1"/>
        <v>1.4142135623730951E-4</v>
      </c>
      <c r="H4" s="4">
        <v>25.930499999999999</v>
      </c>
      <c r="I4" s="5">
        <v>1E-4</v>
      </c>
      <c r="J4" s="4">
        <f t="shared" si="2"/>
        <v>11.028399999999998</v>
      </c>
      <c r="K4" s="6">
        <f t="shared" si="3"/>
        <v>1.4142135623730951E-4</v>
      </c>
      <c r="L4" s="4">
        <f t="shared" si="4"/>
        <v>19.793799999999997</v>
      </c>
      <c r="M4" s="3">
        <f t="shared" si="5"/>
        <v>1.4142135623730951E-4</v>
      </c>
      <c r="N4" s="2">
        <f t="shared" si="6"/>
        <v>0.4428356354009842</v>
      </c>
      <c r="O4" s="3">
        <f t="shared" si="7"/>
        <v>4.3406361472574569E-6</v>
      </c>
      <c r="P4" s="2">
        <f t="shared" si="8"/>
        <v>7.3045</v>
      </c>
      <c r="Q4" s="2"/>
      <c r="R4" s="2"/>
      <c r="S4" s="3"/>
      <c r="T4" s="2"/>
      <c r="U4" s="2">
        <f t="shared" si="9"/>
        <v>16.613575968232478</v>
      </c>
    </row>
    <row r="5" spans="1:21" x14ac:dyDescent="0.25">
      <c r="A5" s="9" t="s">
        <v>8</v>
      </c>
      <c r="B5" s="7">
        <v>6.1585999999999999</v>
      </c>
      <c r="C5" s="5">
        <v>1E-4</v>
      </c>
      <c r="D5" s="4">
        <v>14.943899999999999</v>
      </c>
      <c r="E5" s="5">
        <v>1E-4</v>
      </c>
      <c r="F5" s="4">
        <f t="shared" si="0"/>
        <v>8.7852999999999994</v>
      </c>
      <c r="G5" s="6">
        <f t="shared" si="1"/>
        <v>1.4142135623730951E-4</v>
      </c>
      <c r="H5" s="4">
        <v>25.947199999999999</v>
      </c>
      <c r="I5" s="5">
        <v>1E-4</v>
      </c>
      <c r="J5" s="4">
        <f t="shared" si="2"/>
        <v>11.003299999999999</v>
      </c>
      <c r="K5" s="6">
        <f t="shared" si="3"/>
        <v>1.4142135623730951E-4</v>
      </c>
      <c r="L5" s="4">
        <f t="shared" si="4"/>
        <v>19.788599999999999</v>
      </c>
      <c r="M5" s="3">
        <f t="shared" si="5"/>
        <v>1.4142135623730951E-4</v>
      </c>
      <c r="N5" s="2">
        <f t="shared" si="6"/>
        <v>0.44395763217205864</v>
      </c>
      <c r="O5" s="3">
        <f t="shared" si="7"/>
        <v>4.34654160179902E-6</v>
      </c>
      <c r="P5" s="2">
        <f t="shared" si="8"/>
        <v>7.3210833333333332</v>
      </c>
      <c r="Q5" s="2"/>
      <c r="R5" s="2"/>
      <c r="S5" s="3"/>
      <c r="T5" s="2"/>
      <c r="U5" s="2">
        <f t="shared" si="9"/>
        <v>16.650601861677938</v>
      </c>
    </row>
    <row r="6" spans="1:21" x14ac:dyDescent="0.25">
      <c r="A6" s="9" t="s">
        <v>9</v>
      </c>
      <c r="B6" s="7">
        <v>6.1802999999999999</v>
      </c>
      <c r="C6" s="5">
        <v>1E-4</v>
      </c>
      <c r="D6" s="4">
        <v>14.997</v>
      </c>
      <c r="E6" s="5">
        <v>1E-4</v>
      </c>
      <c r="F6" s="4">
        <f t="shared" si="0"/>
        <v>8.8167000000000009</v>
      </c>
      <c r="G6" s="6">
        <f t="shared" si="1"/>
        <v>1.4142135623730951E-4</v>
      </c>
      <c r="H6" s="4">
        <v>26</v>
      </c>
      <c r="I6" s="5">
        <v>1E-4</v>
      </c>
      <c r="J6" s="4">
        <f t="shared" si="2"/>
        <v>11.003</v>
      </c>
      <c r="K6" s="6">
        <f t="shared" si="3"/>
        <v>1.4142135623730951E-4</v>
      </c>
      <c r="L6" s="4">
        <f t="shared" si="4"/>
        <v>19.819700000000001</v>
      </c>
      <c r="M6" s="3">
        <f t="shared" si="5"/>
        <v>1.4142135623730951E-4</v>
      </c>
      <c r="N6" s="2">
        <f t="shared" si="6"/>
        <v>0.44484528020101216</v>
      </c>
      <c r="O6" s="3">
        <f t="shared" si="7"/>
        <v>4.3443888484671053E-6</v>
      </c>
      <c r="P6" s="2">
        <f t="shared" si="8"/>
        <v>7.3472500000000007</v>
      </c>
      <c r="Q6" s="2"/>
      <c r="R6" s="2"/>
      <c r="S6" s="3"/>
      <c r="T6" s="2"/>
      <c r="U6" s="2">
        <f t="shared" si="9"/>
        <v>16.679894246633399</v>
      </c>
    </row>
    <row r="7" spans="1:21" x14ac:dyDescent="0.25">
      <c r="A7" s="9" t="s">
        <v>10</v>
      </c>
      <c r="B7" s="7">
        <v>6.1276999999999999</v>
      </c>
      <c r="C7" s="5">
        <v>1E-4</v>
      </c>
      <c r="D7" s="4">
        <v>14.952500000000001</v>
      </c>
      <c r="E7" s="5">
        <v>1E-4</v>
      </c>
      <c r="F7" s="4">
        <f t="shared" si="0"/>
        <v>8.8247999999999998</v>
      </c>
      <c r="G7" s="6">
        <f t="shared" si="1"/>
        <v>1.4142135623730951E-4</v>
      </c>
      <c r="H7" s="4">
        <v>25.9481</v>
      </c>
      <c r="I7" s="5">
        <v>1E-4</v>
      </c>
      <c r="J7" s="4">
        <f t="shared" si="2"/>
        <v>10.9956</v>
      </c>
      <c r="K7" s="6">
        <f t="shared" si="3"/>
        <v>1.4142135623730951E-4</v>
      </c>
      <c r="L7" s="4">
        <f t="shared" si="4"/>
        <v>19.820399999999999</v>
      </c>
      <c r="M7" s="3">
        <f t="shared" si="5"/>
        <v>1.4142135623730951E-4</v>
      </c>
      <c r="N7" s="2">
        <f t="shared" si="6"/>
        <v>0.44523823938971968</v>
      </c>
      <c r="O7" s="3">
        <f t="shared" si="7"/>
        <v>4.3541821149712367E-6</v>
      </c>
      <c r="P7" s="2">
        <f t="shared" si="8"/>
        <v>7.3540000000000001</v>
      </c>
      <c r="Q7" s="2"/>
      <c r="R7" s="2"/>
      <c r="S7" s="3"/>
      <c r="T7" s="2"/>
      <c r="U7" s="2">
        <f t="shared" si="9"/>
        <v>16.692861899860748</v>
      </c>
    </row>
    <row r="8" spans="1:21" x14ac:dyDescent="0.25">
      <c r="A8" s="9" t="s">
        <v>11</v>
      </c>
      <c r="B8" s="7">
        <v>6.1482000000000001</v>
      </c>
      <c r="C8" s="5">
        <v>1E-4</v>
      </c>
      <c r="D8" s="4">
        <v>15.0105</v>
      </c>
      <c r="E8" s="5">
        <v>1E-4</v>
      </c>
      <c r="F8" s="4">
        <f t="shared" si="0"/>
        <v>8.8623000000000012</v>
      </c>
      <c r="G8" s="6">
        <f t="shared" si="1"/>
        <v>1.4142135623730951E-4</v>
      </c>
      <c r="H8" s="4">
        <v>26.011199999999999</v>
      </c>
      <c r="I8" s="5">
        <v>1E-4</v>
      </c>
      <c r="J8" s="4">
        <f t="shared" si="2"/>
        <v>11.000699999999998</v>
      </c>
      <c r="K8" s="6">
        <f t="shared" si="3"/>
        <v>1.4142135623730951E-4</v>
      </c>
      <c r="L8" s="4">
        <f t="shared" si="4"/>
        <v>19.863</v>
      </c>
      <c r="M8" s="3">
        <f t="shared" si="5"/>
        <v>1.4142135623730951E-4</v>
      </c>
      <c r="N8" s="2">
        <f t="shared" si="6"/>
        <v>0.4461712732215678</v>
      </c>
      <c r="O8" s="3">
        <f t="shared" si="7"/>
        <v>4.3504419716865572E-6</v>
      </c>
      <c r="P8" s="2">
        <f t="shared" si="8"/>
        <v>7.385250000000001</v>
      </c>
      <c r="Q8" s="2"/>
      <c r="R8" s="2"/>
      <c r="S8" s="3"/>
      <c r="T8" s="2"/>
      <c r="U8" s="2">
        <f t="shared" si="9"/>
        <v>16.723652016311739</v>
      </c>
    </row>
    <row r="9" spans="1:21" x14ac:dyDescent="0.25">
      <c r="A9" s="9" t="s">
        <v>12</v>
      </c>
      <c r="B9" s="7">
        <v>6.1428000000000003</v>
      </c>
      <c r="C9" s="5">
        <v>1E-4</v>
      </c>
      <c r="D9" s="4">
        <v>14.9777</v>
      </c>
      <c r="E9" s="5">
        <v>1E-4</v>
      </c>
      <c r="F9" s="4">
        <f t="shared" si="0"/>
        <v>8.8349000000000011</v>
      </c>
      <c r="G9" s="6">
        <f t="shared" si="1"/>
        <v>1.4142135623730951E-4</v>
      </c>
      <c r="H9" s="4">
        <v>25.977900000000002</v>
      </c>
      <c r="I9" s="5">
        <v>1E-4</v>
      </c>
      <c r="J9" s="4">
        <f t="shared" si="2"/>
        <v>11.000200000000001</v>
      </c>
      <c r="K9" s="6">
        <f t="shared" si="3"/>
        <v>1.4142135623730951E-4</v>
      </c>
      <c r="L9" s="4">
        <f t="shared" si="4"/>
        <v>19.835100000000001</v>
      </c>
      <c r="M9" s="3">
        <f t="shared" si="5"/>
        <v>1.4142135623730951E-4</v>
      </c>
      <c r="N9" s="2">
        <f t="shared" si="6"/>
        <v>0.44541746701554319</v>
      </c>
      <c r="O9" s="3">
        <f t="shared" si="7"/>
        <v>4.3507893482438801E-6</v>
      </c>
      <c r="P9" s="2">
        <f t="shared" si="8"/>
        <v>7.3624166666666682</v>
      </c>
      <c r="Q9" s="2"/>
      <c r="R9" s="2"/>
      <c r="S9" s="3"/>
      <c r="T9" s="2"/>
      <c r="U9" s="2">
        <f t="shared" si="9"/>
        <v>16.698776411512927</v>
      </c>
    </row>
    <row r="10" spans="1:21" x14ac:dyDescent="0.25">
      <c r="A10" s="9" t="s">
        <v>13</v>
      </c>
      <c r="B10" s="7">
        <v>6.1816000000000004</v>
      </c>
      <c r="C10" s="5">
        <v>1E-4</v>
      </c>
      <c r="D10" s="4">
        <v>15.0992</v>
      </c>
      <c r="E10" s="5">
        <v>1E-4</v>
      </c>
      <c r="F10" s="4">
        <f t="shared" si="0"/>
        <v>8.9176000000000002</v>
      </c>
      <c r="G10" s="6">
        <f t="shared" si="1"/>
        <v>1.4142135623730951E-4</v>
      </c>
      <c r="H10" s="4">
        <v>26.096599999999999</v>
      </c>
      <c r="I10" s="5">
        <v>1E-4</v>
      </c>
      <c r="J10" s="4">
        <f t="shared" si="2"/>
        <v>10.997399999999999</v>
      </c>
      <c r="K10" s="6">
        <f t="shared" si="3"/>
        <v>1.4142135623730951E-4</v>
      </c>
      <c r="L10" s="4">
        <f t="shared" si="4"/>
        <v>19.914999999999999</v>
      </c>
      <c r="M10" s="3">
        <f t="shared" si="5"/>
        <v>1.4142135623730951E-4</v>
      </c>
      <c r="N10" s="2">
        <f t="shared" si="6"/>
        <v>0.44778307808184786</v>
      </c>
      <c r="O10" s="3">
        <f t="shared" si="7"/>
        <v>4.3481119844018995E-6</v>
      </c>
      <c r="P10" s="2">
        <f t="shared" si="8"/>
        <v>7.4313333333333338</v>
      </c>
      <c r="Q10" s="2"/>
      <c r="R10" s="2"/>
      <c r="S10" s="3"/>
      <c r="T10" s="2"/>
      <c r="U10" s="2">
        <f t="shared" si="9"/>
        <v>16.776841576700978</v>
      </c>
    </row>
    <row r="11" spans="1:21" x14ac:dyDescent="0.25">
      <c r="A11" s="9" t="s">
        <v>14</v>
      </c>
      <c r="B11" s="7">
        <v>6.1416000000000004</v>
      </c>
      <c r="C11" s="5">
        <v>1E-4</v>
      </c>
      <c r="D11" s="4">
        <v>14.999499999999999</v>
      </c>
      <c r="E11" s="5">
        <v>1E-4</v>
      </c>
      <c r="F11" s="4">
        <f t="shared" si="0"/>
        <v>8.857899999999999</v>
      </c>
      <c r="G11" s="6">
        <f t="shared" si="1"/>
        <v>1.4142135623730951E-4</v>
      </c>
      <c r="H11" s="4">
        <v>26.0077</v>
      </c>
      <c r="I11" s="5">
        <v>1E-4</v>
      </c>
      <c r="J11" s="4">
        <f t="shared" si="2"/>
        <v>11.0082</v>
      </c>
      <c r="K11" s="6">
        <f t="shared" si="3"/>
        <v>1.4142135623730951E-4</v>
      </c>
      <c r="L11" s="4">
        <f t="shared" si="4"/>
        <v>19.866099999999999</v>
      </c>
      <c r="M11" s="3">
        <f t="shared" si="5"/>
        <v>1.4142135623730951E-4</v>
      </c>
      <c r="N11" s="2">
        <f t="shared" si="6"/>
        <v>0.44588016772290479</v>
      </c>
      <c r="O11" s="3">
        <f t="shared" si="7"/>
        <v>4.3487305943771577E-6</v>
      </c>
      <c r="P11" s="2">
        <f t="shared" si="8"/>
        <v>7.3815833333333325</v>
      </c>
      <c r="Q11" s="2"/>
      <c r="R11" s="2"/>
      <c r="S11" s="3"/>
      <c r="T11" s="2"/>
      <c r="U11" s="2">
        <f t="shared" si="9"/>
        <v>16.714045534855856</v>
      </c>
    </row>
    <row r="12" spans="1:21" x14ac:dyDescent="0.25">
      <c r="A12" s="9" t="s">
        <v>15</v>
      </c>
      <c r="B12" s="7">
        <v>6.1433999999999997</v>
      </c>
      <c r="C12" s="5">
        <v>1E-4</v>
      </c>
      <c r="D12" s="4">
        <v>14.691000000000001</v>
      </c>
      <c r="E12" s="5">
        <v>1E-4</v>
      </c>
      <c r="F12" s="4">
        <f t="shared" si="0"/>
        <v>8.547600000000001</v>
      </c>
      <c r="G12" s="6">
        <f t="shared" si="1"/>
        <v>1.4142135623730951E-4</v>
      </c>
      <c r="H12" s="4">
        <v>25.689599999999999</v>
      </c>
      <c r="I12" s="5">
        <v>1E-4</v>
      </c>
      <c r="J12" s="4">
        <f t="shared" si="2"/>
        <v>10.998599999999998</v>
      </c>
      <c r="K12" s="6">
        <f t="shared" si="3"/>
        <v>1.4142135623730951E-4</v>
      </c>
      <c r="L12" s="4">
        <f t="shared" si="4"/>
        <v>19.546199999999999</v>
      </c>
      <c r="M12" s="3">
        <f t="shared" si="5"/>
        <v>1.4142135623730951E-4</v>
      </c>
      <c r="N12" s="2">
        <f t="shared" si="6"/>
        <v>0.43730239125763581</v>
      </c>
      <c r="O12" s="3">
        <f t="shared" si="7"/>
        <v>4.3441180631707615E-6</v>
      </c>
      <c r="P12" s="2">
        <f t="shared" si="8"/>
        <v>7.1230000000000011</v>
      </c>
      <c r="Q12" s="2"/>
      <c r="R12" s="2"/>
      <c r="S12" s="3"/>
      <c r="T12" s="2"/>
      <c r="U12" s="2">
        <f t="shared" si="9"/>
        <v>16.430978911501985</v>
      </c>
    </row>
    <row r="13" spans="1:21" x14ac:dyDescent="0.25">
      <c r="A13" s="9" t="s">
        <v>16</v>
      </c>
      <c r="B13" s="7">
        <v>6.1711</v>
      </c>
      <c r="C13" s="5">
        <v>1E-4</v>
      </c>
      <c r="D13" s="4">
        <v>15.231400000000001</v>
      </c>
      <c r="E13" s="5">
        <v>1E-4</v>
      </c>
      <c r="F13" s="4">
        <f t="shared" si="0"/>
        <v>9.0603000000000016</v>
      </c>
      <c r="G13" s="6">
        <f t="shared" si="1"/>
        <v>1.4142135623730951E-4</v>
      </c>
      <c r="H13" s="4">
        <v>26.2713</v>
      </c>
      <c r="I13" s="5">
        <v>1E-4</v>
      </c>
      <c r="J13" s="4">
        <f t="shared" si="2"/>
        <v>11.039899999999999</v>
      </c>
      <c r="K13" s="6">
        <f t="shared" si="3"/>
        <v>1.4142135623730951E-4</v>
      </c>
      <c r="L13" s="4">
        <f t="shared" si="4"/>
        <v>20.100200000000001</v>
      </c>
      <c r="M13" s="3">
        <f t="shared" si="5"/>
        <v>1.4142135623730951E-4</v>
      </c>
      <c r="N13" s="2">
        <f t="shared" si="6"/>
        <v>0.4507567088884688</v>
      </c>
      <c r="O13" s="3">
        <f t="shared" si="7"/>
        <v>4.3377462616444955E-6</v>
      </c>
      <c r="P13" s="2">
        <f t="shared" si="8"/>
        <v>7.5502500000000019</v>
      </c>
      <c r="Q13" s="2"/>
      <c r="R13" s="2"/>
      <c r="S13" s="3"/>
      <c r="T13" s="2"/>
      <c r="U13" s="2">
        <f t="shared" si="9"/>
        <v>16.87497139331947</v>
      </c>
    </row>
    <row r="14" spans="1:21" x14ac:dyDescent="0.25">
      <c r="A14" s="9" t="s">
        <v>17</v>
      </c>
      <c r="B14" s="7">
        <v>6.1318000000000001</v>
      </c>
      <c r="C14" s="5">
        <v>1E-4</v>
      </c>
      <c r="D14" s="4">
        <v>15.2258</v>
      </c>
      <c r="E14" s="5">
        <v>1E-4</v>
      </c>
      <c r="F14" s="4">
        <f t="shared" si="0"/>
        <v>9.0939999999999994</v>
      </c>
      <c r="G14" s="6">
        <f t="shared" si="1"/>
        <v>1.4142135623730951E-4</v>
      </c>
      <c r="H14" s="4">
        <v>26.216200000000001</v>
      </c>
      <c r="I14" s="5">
        <v>1E-4</v>
      </c>
      <c r="J14" s="4">
        <f t="shared" si="2"/>
        <v>10.990400000000001</v>
      </c>
      <c r="K14" s="6">
        <f t="shared" si="3"/>
        <v>1.4142135623730951E-4</v>
      </c>
      <c r="L14" s="4">
        <f t="shared" si="4"/>
        <v>20.084400000000002</v>
      </c>
      <c r="M14" s="3">
        <f t="shared" si="5"/>
        <v>1.4142135623730951E-4</v>
      </c>
      <c r="N14" s="2">
        <f t="shared" si="6"/>
        <v>0.45278922945171368</v>
      </c>
      <c r="O14" s="3">
        <f t="shared" si="7"/>
        <v>4.3598840767904713E-6</v>
      </c>
      <c r="P14" s="2">
        <f t="shared" si="8"/>
        <v>7.5783333333333331</v>
      </c>
      <c r="Q14" s="2"/>
      <c r="R14" s="2">
        <f>6*0.75</f>
        <v>4.5</v>
      </c>
      <c r="S14" s="3"/>
      <c r="T14" s="2"/>
      <c r="U14" s="2">
        <f t="shared" si="9"/>
        <v>16.94204457190655</v>
      </c>
    </row>
    <row r="15" spans="1:21" x14ac:dyDescent="0.25">
      <c r="A15" s="9" t="s">
        <v>18</v>
      </c>
      <c r="B15" s="7">
        <v>6.2264999999999997</v>
      </c>
      <c r="C15" s="5">
        <v>1E-4</v>
      </c>
      <c r="D15" s="4">
        <v>15.3101</v>
      </c>
      <c r="E15" s="5">
        <v>1E-4</v>
      </c>
      <c r="F15" s="4">
        <f t="shared" si="0"/>
        <v>9.0836000000000006</v>
      </c>
      <c r="G15" s="6">
        <f t="shared" si="1"/>
        <v>1.4142135623730951E-4</v>
      </c>
      <c r="H15" s="4">
        <v>26.3156</v>
      </c>
      <c r="I15" s="5">
        <v>1E-4</v>
      </c>
      <c r="J15" s="4">
        <f t="shared" si="2"/>
        <v>11.0055</v>
      </c>
      <c r="K15" s="6">
        <f t="shared" si="3"/>
        <v>1.4142135623730951E-4</v>
      </c>
      <c r="L15" s="4">
        <f t="shared" si="4"/>
        <v>20.089100000000002</v>
      </c>
      <c r="M15" s="3">
        <f t="shared" si="5"/>
        <v>1.4142135623730951E-4</v>
      </c>
      <c r="N15" s="2">
        <f t="shared" si="6"/>
        <v>0.4521656022420118</v>
      </c>
      <c r="O15" s="3">
        <f t="shared" si="7"/>
        <v>4.3421961661902626E-6</v>
      </c>
      <c r="P15" s="2">
        <f t="shared" si="8"/>
        <v>7.5696666666666674</v>
      </c>
      <c r="Q15" s="2"/>
      <c r="R15" s="2"/>
      <c r="S15" s="3"/>
      <c r="T15" s="2"/>
      <c r="U15" s="2">
        <f t="shared" si="9"/>
        <v>16.921464873986391</v>
      </c>
    </row>
    <row r="16" spans="1:21" x14ac:dyDescent="0.25">
      <c r="A16" s="9" t="s">
        <v>19</v>
      </c>
      <c r="B16" s="7">
        <v>6.1841999999999997</v>
      </c>
      <c r="C16" s="5">
        <v>1E-4</v>
      </c>
      <c r="D16" s="4">
        <v>15.3438</v>
      </c>
      <c r="E16" s="5">
        <v>1E-4</v>
      </c>
      <c r="F16" s="4">
        <f t="shared" si="0"/>
        <v>9.1596000000000011</v>
      </c>
      <c r="G16" s="6">
        <f t="shared" si="1"/>
        <v>1.4142135623730951E-4</v>
      </c>
      <c r="H16" s="4">
        <v>26.3842</v>
      </c>
      <c r="I16" s="5">
        <v>1E-4</v>
      </c>
      <c r="J16" s="4">
        <f t="shared" si="2"/>
        <v>11.0404</v>
      </c>
      <c r="K16" s="6">
        <f t="shared" si="3"/>
        <v>1.4142135623730951E-4</v>
      </c>
      <c r="L16" s="4">
        <f t="shared" si="4"/>
        <v>20.2</v>
      </c>
      <c r="M16" s="3">
        <f t="shared" si="5"/>
        <v>1.4142135623730951E-4</v>
      </c>
      <c r="N16" s="2">
        <f t="shared" si="6"/>
        <v>0.45344554455445552</v>
      </c>
      <c r="O16" s="3">
        <f t="shared" si="7"/>
        <v>4.3372220705744835E-6</v>
      </c>
      <c r="P16" s="2">
        <f t="shared" si="8"/>
        <v>7.6330000000000009</v>
      </c>
      <c r="Q16" s="2"/>
      <c r="R16" s="2"/>
      <c r="S16" s="3"/>
      <c r="T16" s="2"/>
      <c r="U16" s="2">
        <f t="shared" si="9"/>
        <v>16.963702970297032</v>
      </c>
    </row>
    <row r="17" spans="1:21" x14ac:dyDescent="0.25">
      <c r="A17" s="9" t="s">
        <v>20</v>
      </c>
      <c r="B17" s="7">
        <v>6.1741999999999999</v>
      </c>
      <c r="C17" s="5">
        <v>1E-4</v>
      </c>
      <c r="D17" s="4">
        <v>15.2593</v>
      </c>
      <c r="E17" s="5">
        <v>1E-4</v>
      </c>
      <c r="F17" s="4">
        <f t="shared" si="0"/>
        <v>9.0851000000000006</v>
      </c>
      <c r="G17" s="6">
        <f t="shared" si="1"/>
        <v>1.4142135623730951E-4</v>
      </c>
      <c r="H17" s="4">
        <v>26.272400000000001</v>
      </c>
      <c r="I17" s="5">
        <v>1E-4</v>
      </c>
      <c r="J17" s="4">
        <f t="shared" si="2"/>
        <v>11.013100000000001</v>
      </c>
      <c r="K17" s="6">
        <f t="shared" si="3"/>
        <v>1.4142135623730951E-4</v>
      </c>
      <c r="L17" s="4">
        <f t="shared" si="4"/>
        <v>20.098200000000002</v>
      </c>
      <c r="M17" s="3">
        <f t="shared" si="5"/>
        <v>1.4142135623730951E-4</v>
      </c>
      <c r="N17" s="2">
        <f t="shared" si="6"/>
        <v>0.45203550566717415</v>
      </c>
      <c r="O17" s="3">
        <f t="shared" si="7"/>
        <v>4.3465838198178508E-6</v>
      </c>
      <c r="P17" s="2">
        <f t="shared" si="8"/>
        <v>7.5709166666666672</v>
      </c>
      <c r="Q17" s="2"/>
      <c r="R17" s="2"/>
      <c r="S17" s="3"/>
      <c r="T17" s="2"/>
      <c r="U17" s="2">
        <f t="shared" si="9"/>
        <v>16.917171687016747</v>
      </c>
    </row>
    <row r="18" spans="1:21" x14ac:dyDescent="0.25">
      <c r="A18" s="9" t="s">
        <v>21</v>
      </c>
      <c r="B18" s="7">
        <v>6.1527000000000003</v>
      </c>
      <c r="C18" s="5">
        <v>1E-4</v>
      </c>
      <c r="D18" s="4">
        <v>15.333600000000001</v>
      </c>
      <c r="E18" s="5">
        <v>1E-4</v>
      </c>
      <c r="F18" s="4">
        <f t="shared" si="0"/>
        <v>9.1809000000000012</v>
      </c>
      <c r="G18" s="6">
        <f t="shared" si="1"/>
        <v>1.4142135623730951E-4</v>
      </c>
      <c r="H18" s="4">
        <v>26.3127</v>
      </c>
      <c r="I18" s="5">
        <v>1E-4</v>
      </c>
      <c r="J18" s="4">
        <f t="shared" si="2"/>
        <v>10.979099999999999</v>
      </c>
      <c r="K18" s="6">
        <f t="shared" si="3"/>
        <v>1.4142135623730951E-4</v>
      </c>
      <c r="L18" s="4">
        <f t="shared" si="4"/>
        <v>20.16</v>
      </c>
      <c r="M18" s="3">
        <f t="shared" si="5"/>
        <v>1.4142135623730951E-4</v>
      </c>
      <c r="N18" s="2">
        <f t="shared" si="6"/>
        <v>0.45540178571428575</v>
      </c>
      <c r="O18" s="3">
        <f t="shared" si="7"/>
        <v>4.3619100158488923E-6</v>
      </c>
      <c r="P18" s="2">
        <f t="shared" si="8"/>
        <v>7.6507500000000013</v>
      </c>
      <c r="Q18" s="2"/>
      <c r="R18" s="2"/>
      <c r="S18" s="3"/>
      <c r="T18" s="2"/>
      <c r="U18" s="2">
        <f t="shared" si="9"/>
        <v>17.028258928571429</v>
      </c>
    </row>
    <row r="19" spans="1:21" x14ac:dyDescent="0.25">
      <c r="A19" s="9" t="s">
        <v>22</v>
      </c>
      <c r="B19" s="7">
        <v>6.1547000000000001</v>
      </c>
      <c r="C19" s="5">
        <v>1E-4</v>
      </c>
      <c r="D19" s="4">
        <v>15.2699</v>
      </c>
      <c r="E19" s="5">
        <v>1E-4</v>
      </c>
      <c r="F19" s="4">
        <f t="shared" si="0"/>
        <v>9.1151999999999997</v>
      </c>
      <c r="G19" s="6">
        <f t="shared" si="1"/>
        <v>1.4142135623730951E-4</v>
      </c>
      <c r="H19" s="4">
        <v>26.266500000000001</v>
      </c>
      <c r="I19" s="5">
        <v>1E-4</v>
      </c>
      <c r="J19" s="4">
        <f t="shared" si="2"/>
        <v>10.996600000000001</v>
      </c>
      <c r="K19" s="6">
        <f t="shared" si="3"/>
        <v>1.4142135623730951E-4</v>
      </c>
      <c r="L19" s="4">
        <f t="shared" si="4"/>
        <v>20.111800000000002</v>
      </c>
      <c r="M19" s="3">
        <f t="shared" si="5"/>
        <v>1.4142135623730951E-4</v>
      </c>
      <c r="N19" s="2">
        <f t="shared" si="6"/>
        <v>0.45322646406587169</v>
      </c>
      <c r="O19" s="3">
        <f t="shared" si="7"/>
        <v>4.3550522375427993E-6</v>
      </c>
      <c r="P19" s="2">
        <f t="shared" si="8"/>
        <v>7.5960000000000001</v>
      </c>
      <c r="Q19" s="2"/>
      <c r="R19" s="2"/>
      <c r="S19" s="3"/>
      <c r="T19" s="2"/>
      <c r="U19" s="2">
        <f t="shared" si="9"/>
        <v>16.956473314173767</v>
      </c>
    </row>
    <row r="20" spans="1:21" x14ac:dyDescent="0.25">
      <c r="A20" s="9" t="s">
        <v>23</v>
      </c>
      <c r="B20" s="7">
        <v>6.1382000000000003</v>
      </c>
      <c r="C20" s="5">
        <v>1E-4</v>
      </c>
      <c r="D20" s="4">
        <v>15.3101</v>
      </c>
      <c r="E20" s="5">
        <v>1E-4</v>
      </c>
      <c r="F20" s="4">
        <f t="shared" si="0"/>
        <v>9.1719000000000008</v>
      </c>
      <c r="G20" s="6">
        <f t="shared" si="1"/>
        <v>1.4142135623730951E-4</v>
      </c>
      <c r="H20" s="4">
        <v>26.3203</v>
      </c>
      <c r="I20" s="5">
        <v>1E-4</v>
      </c>
      <c r="J20" s="4">
        <f t="shared" si="2"/>
        <v>11.010199999999999</v>
      </c>
      <c r="K20" s="6">
        <f t="shared" si="3"/>
        <v>1.4142135623730951E-4</v>
      </c>
      <c r="L20" s="4">
        <f t="shared" si="4"/>
        <v>20.182099999999998</v>
      </c>
      <c r="M20" s="3">
        <f t="shared" si="5"/>
        <v>1.4142135623730951E-4</v>
      </c>
      <c r="N20" s="2">
        <f t="shared" si="6"/>
        <v>0.45445716749000359</v>
      </c>
      <c r="O20" s="3">
        <f t="shared" si="7"/>
        <v>4.3534068299013826E-6</v>
      </c>
      <c r="P20" s="2">
        <f t="shared" si="8"/>
        <v>7.643250000000001</v>
      </c>
      <c r="Q20" s="2"/>
      <c r="R20" s="2"/>
      <c r="S20" s="3"/>
      <c r="T20" s="2"/>
      <c r="U20" s="2">
        <f t="shared" si="9"/>
        <v>16.997086527170119</v>
      </c>
    </row>
    <row r="21" spans="1:21" x14ac:dyDescent="0.25">
      <c r="A21" s="9" t="s">
        <v>24</v>
      </c>
      <c r="B21" s="7">
        <v>6.1741000000000001</v>
      </c>
      <c r="C21" s="5">
        <v>1E-4</v>
      </c>
      <c r="D21" s="4">
        <v>15.3706</v>
      </c>
      <c r="E21" s="5">
        <v>1E-4</v>
      </c>
      <c r="F21" s="4">
        <f t="shared" si="0"/>
        <v>9.1965000000000003</v>
      </c>
      <c r="G21" s="6">
        <f t="shared" si="1"/>
        <v>1.4142135623730951E-4</v>
      </c>
      <c r="H21" s="4">
        <v>26.391500000000001</v>
      </c>
      <c r="I21" s="5">
        <v>1E-4</v>
      </c>
      <c r="J21" s="4">
        <f t="shared" si="2"/>
        <v>11.020900000000001</v>
      </c>
      <c r="K21" s="6">
        <f t="shared" si="3"/>
        <v>1.4142135623730951E-4</v>
      </c>
      <c r="L21" s="4">
        <f t="shared" si="4"/>
        <v>20.217400000000001</v>
      </c>
      <c r="M21" s="3">
        <f t="shared" si="5"/>
        <v>1.4142135623730951E-4</v>
      </c>
      <c r="N21" s="2">
        <f t="shared" si="6"/>
        <v>0.45488044951378515</v>
      </c>
      <c r="O21" s="3">
        <f t="shared" si="7"/>
        <v>4.3454192683519286E-6</v>
      </c>
      <c r="P21" s="2">
        <f t="shared" si="8"/>
        <v>7.6637500000000003</v>
      </c>
      <c r="Q21" s="2"/>
      <c r="R21" s="2"/>
      <c r="S21" s="3"/>
      <c r="T21" s="2"/>
      <c r="U21" s="2">
        <f t="shared" si="9"/>
        <v>17.011054833954908</v>
      </c>
    </row>
    <row r="22" spans="1:21" x14ac:dyDescent="0.25">
      <c r="A22" s="9" t="s">
        <v>25</v>
      </c>
      <c r="B22" s="7">
        <v>6.1391</v>
      </c>
      <c r="C22" s="5">
        <v>1E-4</v>
      </c>
      <c r="D22" s="4">
        <v>15.284599999999999</v>
      </c>
      <c r="E22" s="5">
        <v>1E-4</v>
      </c>
      <c r="F22" s="4">
        <f t="shared" si="0"/>
        <v>9.1454999999999984</v>
      </c>
      <c r="G22" s="6">
        <f t="shared" si="1"/>
        <v>1.4142135623730951E-4</v>
      </c>
      <c r="H22" s="4">
        <v>26.1494</v>
      </c>
      <c r="I22" s="5">
        <v>1E-4</v>
      </c>
      <c r="J22" s="4">
        <f t="shared" si="2"/>
        <v>10.864800000000001</v>
      </c>
      <c r="K22" s="6">
        <f t="shared" si="3"/>
        <v>1.4142135623730951E-4</v>
      </c>
      <c r="L22" s="4">
        <f t="shared" si="4"/>
        <v>20.010300000000001</v>
      </c>
      <c r="M22" s="3">
        <f t="shared" si="5"/>
        <v>1.4142135623730951E-4</v>
      </c>
      <c r="N22" s="2">
        <f t="shared" si="6"/>
        <v>0.45703962459333436</v>
      </c>
      <c r="O22" s="3">
        <f t="shared" si="7"/>
        <v>4.4016802152164149E-6</v>
      </c>
      <c r="P22" s="2">
        <f t="shared" si="8"/>
        <v>7.621249999999999</v>
      </c>
      <c r="Q22" s="2"/>
      <c r="R22" s="2"/>
      <c r="S22" s="3"/>
      <c r="T22" s="2"/>
      <c r="U22" s="2">
        <f t="shared" si="9"/>
        <v>17.082307611580035</v>
      </c>
    </row>
    <row r="23" spans="1:21" x14ac:dyDescent="0.25">
      <c r="A23" s="9" t="s">
        <v>26</v>
      </c>
      <c r="B23" s="7">
        <v>6.1776999999999997</v>
      </c>
      <c r="C23" s="5">
        <v>1E-4</v>
      </c>
      <c r="D23" s="4">
        <v>15.360099999999999</v>
      </c>
      <c r="E23" s="5">
        <v>1E-4</v>
      </c>
      <c r="F23" s="4">
        <f t="shared" si="0"/>
        <v>9.1823999999999995</v>
      </c>
      <c r="G23" s="6">
        <f t="shared" si="1"/>
        <v>1.4142135623730951E-4</v>
      </c>
      <c r="H23" s="4">
        <v>26.286200000000001</v>
      </c>
      <c r="I23" s="5">
        <v>1E-4</v>
      </c>
      <c r="J23" s="4">
        <f t="shared" si="2"/>
        <v>10.926100000000002</v>
      </c>
      <c r="K23" s="6">
        <f t="shared" si="3"/>
        <v>1.4142135623730951E-4</v>
      </c>
      <c r="L23" s="4">
        <f t="shared" si="4"/>
        <v>20.108499999999999</v>
      </c>
      <c r="M23" s="3">
        <f t="shared" si="5"/>
        <v>1.4142135623730951E-4</v>
      </c>
      <c r="N23" s="2">
        <f t="shared" si="6"/>
        <v>0.45664271328045353</v>
      </c>
      <c r="O23" s="3">
        <f t="shared" si="7"/>
        <v>4.3763160617025965E-6</v>
      </c>
      <c r="P23" s="2">
        <f t="shared" si="8"/>
        <v>7.6520000000000001</v>
      </c>
      <c r="Q23" s="2"/>
      <c r="R23" s="2"/>
      <c r="S23" s="3"/>
      <c r="T23" s="2"/>
      <c r="U23" s="2">
        <f t="shared" si="9"/>
        <v>17.069209538254963</v>
      </c>
    </row>
    <row r="24" spans="1:21" x14ac:dyDescent="0.25">
      <c r="A24" s="9" t="s">
        <v>27</v>
      </c>
      <c r="B24" s="7">
        <v>6.1565000000000003</v>
      </c>
      <c r="C24" s="5">
        <v>1E-4</v>
      </c>
      <c r="D24" s="4">
        <v>15.388500000000001</v>
      </c>
      <c r="E24" s="5">
        <v>1E-4</v>
      </c>
      <c r="F24" s="4">
        <f t="shared" si="0"/>
        <v>9.2319999999999993</v>
      </c>
      <c r="G24" s="6">
        <f t="shared" si="1"/>
        <v>1.4142135623730951E-4</v>
      </c>
      <c r="H24" s="4">
        <v>26.389399999999998</v>
      </c>
      <c r="I24" s="5">
        <v>1E-4</v>
      </c>
      <c r="J24" s="4">
        <f t="shared" si="2"/>
        <v>11.000899999999998</v>
      </c>
      <c r="K24" s="6">
        <f t="shared" si="3"/>
        <v>1.4142135623730951E-4</v>
      </c>
      <c r="L24" s="4">
        <f t="shared" si="4"/>
        <v>20.232899999999997</v>
      </c>
      <c r="M24" s="3">
        <f t="shared" si="5"/>
        <v>1.4142135623730951E-4</v>
      </c>
      <c r="N24" s="2">
        <f t="shared" si="6"/>
        <v>0.45628654320438494</v>
      </c>
      <c r="O24" s="3">
        <f t="shared" si="7"/>
        <v>4.3547094951272695E-6</v>
      </c>
      <c r="P24" s="2">
        <f t="shared" si="8"/>
        <v>7.6933333333333334</v>
      </c>
      <c r="Q24" s="2"/>
      <c r="R24" s="2"/>
      <c r="S24" s="3"/>
      <c r="T24" s="2"/>
      <c r="U24" s="2">
        <f t="shared" si="9"/>
        <v>17.057455925744705</v>
      </c>
    </row>
    <row r="25" spans="1:21" x14ac:dyDescent="0.25">
      <c r="A25" s="9" t="s">
        <v>28</v>
      </c>
      <c r="B25" s="7">
        <v>6.1748000000000003</v>
      </c>
      <c r="C25" s="5">
        <v>1E-4</v>
      </c>
      <c r="D25" s="4">
        <v>15.336</v>
      </c>
      <c r="E25" s="5">
        <v>1E-4</v>
      </c>
      <c r="F25" s="4">
        <f t="shared" si="0"/>
        <v>9.1612000000000009</v>
      </c>
      <c r="G25" s="6">
        <f t="shared" si="1"/>
        <v>1.4142135623730951E-4</v>
      </c>
      <c r="H25" s="4">
        <v>26.317299999999999</v>
      </c>
      <c r="I25" s="5">
        <v>1E-4</v>
      </c>
      <c r="J25" s="4">
        <f t="shared" si="2"/>
        <v>10.981299999999999</v>
      </c>
      <c r="K25" s="6">
        <f t="shared" si="3"/>
        <v>1.4142135623730951E-4</v>
      </c>
      <c r="L25" s="4">
        <f t="shared" si="4"/>
        <v>20.142499999999998</v>
      </c>
      <c r="M25" s="3">
        <f t="shared" si="5"/>
        <v>1.4142135623730951E-4</v>
      </c>
      <c r="N25" s="2">
        <f t="shared" si="6"/>
        <v>0.45481941169169676</v>
      </c>
      <c r="O25" s="3">
        <f t="shared" si="7"/>
        <v>4.3580466178601836E-6</v>
      </c>
      <c r="P25" s="2">
        <f t="shared" si="8"/>
        <v>7.6343333333333341</v>
      </c>
      <c r="Q25" s="2"/>
      <c r="R25" s="2"/>
      <c r="S25" s="3"/>
      <c r="T25" s="2"/>
      <c r="U25" s="2">
        <f t="shared" si="9"/>
        <v>17.009040585825993</v>
      </c>
    </row>
    <row r="26" spans="1:21" x14ac:dyDescent="0.25">
      <c r="A26" s="9" t="s">
        <v>29</v>
      </c>
      <c r="B26" s="7">
        <v>6.1283000000000003</v>
      </c>
      <c r="C26" s="5">
        <v>1E-4</v>
      </c>
      <c r="D26" s="4">
        <v>15.331200000000001</v>
      </c>
      <c r="E26" s="5">
        <v>1E-4</v>
      </c>
      <c r="F26" s="4">
        <f t="shared" si="0"/>
        <v>9.2028999999999996</v>
      </c>
      <c r="G26" s="6">
        <f t="shared" si="1"/>
        <v>1.4142135623730951E-4</v>
      </c>
      <c r="H26" s="4">
        <v>26.3308</v>
      </c>
      <c r="I26" s="5">
        <v>1E-4</v>
      </c>
      <c r="J26" s="4">
        <f t="shared" si="2"/>
        <v>10.999599999999999</v>
      </c>
      <c r="K26" s="6">
        <f t="shared" si="3"/>
        <v>1.4142135623730951E-4</v>
      </c>
      <c r="L26" s="4">
        <f t="shared" si="4"/>
        <v>20.202500000000001</v>
      </c>
      <c r="M26" s="3">
        <f t="shared" si="5"/>
        <v>1.4142135623730951E-4</v>
      </c>
      <c r="N26" s="2">
        <f t="shared" si="6"/>
        <v>0.45553273109763642</v>
      </c>
      <c r="O26" s="3">
        <f t="shared" si="7"/>
        <v>4.3585601998959121E-6</v>
      </c>
      <c r="P26" s="2">
        <f t="shared" si="8"/>
        <v>7.669083333333333</v>
      </c>
      <c r="Q26" s="2"/>
      <c r="R26" s="2"/>
      <c r="S26" s="3"/>
      <c r="T26" s="2"/>
      <c r="U26" s="2">
        <f t="shared" si="9"/>
        <v>17.032580126222001</v>
      </c>
    </row>
    <row r="27" spans="1:21" x14ac:dyDescent="0.25">
      <c r="A27" s="9" t="s">
        <v>30</v>
      </c>
      <c r="B27" s="7">
        <v>6.1372</v>
      </c>
      <c r="C27" s="5">
        <v>1E-4</v>
      </c>
      <c r="D27" s="4">
        <v>15.327999999999999</v>
      </c>
      <c r="E27" s="5">
        <v>1E-4</v>
      </c>
      <c r="F27" s="4">
        <f t="shared" si="0"/>
        <v>9.1907999999999994</v>
      </c>
      <c r="G27" s="6">
        <f t="shared" si="1"/>
        <v>1.4142135623730951E-4</v>
      </c>
      <c r="H27" s="4">
        <v>26.3263</v>
      </c>
      <c r="I27" s="5">
        <v>1E-4</v>
      </c>
      <c r="J27" s="4">
        <f t="shared" si="2"/>
        <v>10.9983</v>
      </c>
      <c r="K27" s="6">
        <f t="shared" si="3"/>
        <v>1.4142135623730951E-4</v>
      </c>
      <c r="L27" s="4">
        <f t="shared" si="4"/>
        <v>20.1891</v>
      </c>
      <c r="M27" s="3">
        <f t="shared" si="5"/>
        <v>1.4142135623730951E-4</v>
      </c>
      <c r="N27" s="2">
        <f t="shared" si="6"/>
        <v>0.45523574602136796</v>
      </c>
      <c r="O27" s="3">
        <f t="shared" si="7"/>
        <v>4.3576888032694454E-6</v>
      </c>
      <c r="P27" s="2">
        <f t="shared" si="8"/>
        <v>7.6589999999999998</v>
      </c>
      <c r="Q27" s="2"/>
      <c r="R27" s="2"/>
      <c r="S27" s="3"/>
      <c r="T27" s="2"/>
      <c r="U27" s="2">
        <f t="shared" si="9"/>
        <v>17.022779618705144</v>
      </c>
    </row>
    <row r="28" spans="1:21" x14ac:dyDescent="0.25">
      <c r="A28" s="9" t="s">
        <v>31</v>
      </c>
      <c r="B28" s="7">
        <v>6.1504000000000003</v>
      </c>
      <c r="C28" s="5">
        <v>1E-4</v>
      </c>
      <c r="D28" s="4">
        <v>15.445399999999999</v>
      </c>
      <c r="E28" s="5">
        <v>1E-4</v>
      </c>
      <c r="F28" s="4">
        <f t="shared" si="0"/>
        <v>9.2949999999999982</v>
      </c>
      <c r="G28" s="6">
        <f t="shared" si="1"/>
        <v>1.4142135623730951E-4</v>
      </c>
      <c r="H28" s="4">
        <v>26.435300000000002</v>
      </c>
      <c r="I28" s="5">
        <v>1E-4</v>
      </c>
      <c r="J28" s="4">
        <f t="shared" si="2"/>
        <v>10.989900000000002</v>
      </c>
      <c r="K28" s="6">
        <f t="shared" si="3"/>
        <v>1.4142135623730951E-4</v>
      </c>
      <c r="L28" s="4">
        <f t="shared" si="4"/>
        <v>20.2849</v>
      </c>
      <c r="M28" s="3">
        <f t="shared" si="5"/>
        <v>1.4142135623730951E-4</v>
      </c>
      <c r="N28" s="2">
        <f t="shared" si="6"/>
        <v>0.45822261879526138</v>
      </c>
      <c r="O28" s="3">
        <f t="shared" si="7"/>
        <v>4.3597053712166389E-6</v>
      </c>
      <c r="P28" s="2">
        <f t="shared" si="8"/>
        <v>7.7458333333333318</v>
      </c>
      <c r="Q28" s="2"/>
      <c r="R28" s="2"/>
      <c r="S28" s="3"/>
      <c r="T28" s="2"/>
      <c r="U28" s="2">
        <f t="shared" si="9"/>
        <v>17.121346420243626</v>
      </c>
    </row>
    <row r="29" spans="1:21" x14ac:dyDescent="0.25">
      <c r="A29" s="9" t="s">
        <v>32</v>
      </c>
      <c r="B29" s="7">
        <v>6.1456999999999997</v>
      </c>
      <c r="C29" s="5">
        <v>1E-4</v>
      </c>
      <c r="D29" s="4">
        <v>15.3108</v>
      </c>
      <c r="E29" s="5">
        <v>1E-4</v>
      </c>
      <c r="F29" s="4">
        <f t="shared" si="0"/>
        <v>9.1651000000000007</v>
      </c>
      <c r="G29" s="6">
        <f t="shared" si="1"/>
        <v>1.4142135623730951E-4</v>
      </c>
      <c r="H29" s="4">
        <v>26.309899999999999</v>
      </c>
      <c r="I29" s="5">
        <v>1E-4</v>
      </c>
      <c r="J29" s="4">
        <f t="shared" si="2"/>
        <v>10.999099999999999</v>
      </c>
      <c r="K29" s="6">
        <f t="shared" si="3"/>
        <v>1.4142135623730951E-4</v>
      </c>
      <c r="L29" s="4">
        <f t="shared" si="4"/>
        <v>20.164200000000001</v>
      </c>
      <c r="M29" s="3">
        <f t="shared" si="5"/>
        <v>1.4142135623730951E-4</v>
      </c>
      <c r="N29" s="2">
        <f t="shared" si="6"/>
        <v>0.45452336318822467</v>
      </c>
      <c r="O29" s="3">
        <f t="shared" si="7"/>
        <v>4.3560170506390746E-6</v>
      </c>
      <c r="P29" s="2">
        <f t="shared" si="8"/>
        <v>7.6375833333333345</v>
      </c>
      <c r="Q29" s="2"/>
      <c r="R29" s="2"/>
      <c r="S29" s="3"/>
      <c r="T29" s="2"/>
      <c r="U29" s="2">
        <f t="shared" si="9"/>
        <v>16.999270985211414</v>
      </c>
    </row>
    <row r="30" spans="1:21" x14ac:dyDescent="0.25">
      <c r="A30" s="9" t="s">
        <v>33</v>
      </c>
      <c r="B30" s="7">
        <v>6.1494999999999997</v>
      </c>
      <c r="C30" s="5">
        <v>1E-4</v>
      </c>
      <c r="D30" s="4">
        <v>15.398300000000001</v>
      </c>
      <c r="E30" s="5">
        <v>1E-4</v>
      </c>
      <c r="F30" s="4">
        <f t="shared" si="0"/>
        <v>9.248800000000001</v>
      </c>
      <c r="G30" s="6">
        <f t="shared" si="1"/>
        <v>1.4142135623730951E-4</v>
      </c>
      <c r="H30" s="4">
        <v>26.3902</v>
      </c>
      <c r="I30" s="5">
        <v>1E-4</v>
      </c>
      <c r="J30" s="4">
        <f t="shared" si="2"/>
        <v>10.991899999999999</v>
      </c>
      <c r="K30" s="6">
        <f t="shared" si="3"/>
        <v>1.4142135623730951E-4</v>
      </c>
      <c r="L30" s="4">
        <f t="shared" si="4"/>
        <v>20.2407</v>
      </c>
      <c r="M30" s="3">
        <f t="shared" si="5"/>
        <v>1.4142135623730951E-4</v>
      </c>
      <c r="N30" s="2">
        <f t="shared" si="6"/>
        <v>0.45694071845341322</v>
      </c>
      <c r="O30" s="3">
        <f t="shared" si="7"/>
        <v>4.3587646780324859E-6</v>
      </c>
      <c r="P30" s="2">
        <f t="shared" si="8"/>
        <v>7.7073333333333345</v>
      </c>
      <c r="Q30" s="2"/>
      <c r="R30" s="2"/>
      <c r="S30" s="3"/>
      <c r="T30" s="2"/>
      <c r="U30" s="2">
        <f t="shared" si="9"/>
        <v>17.079043708962633</v>
      </c>
    </row>
    <row r="31" spans="1:21" ht="15.75" thickBot="1" x14ac:dyDescent="0.3">
      <c r="A31" s="10" t="s">
        <v>34</v>
      </c>
      <c r="B31" s="7">
        <v>6.1379000000000001</v>
      </c>
      <c r="C31" s="5">
        <v>1E-4</v>
      </c>
      <c r="D31" s="4">
        <v>15.349</v>
      </c>
      <c r="E31" s="5">
        <v>1E-4</v>
      </c>
      <c r="F31" s="4">
        <f t="shared" si="0"/>
        <v>9.2111000000000001</v>
      </c>
      <c r="G31" s="6">
        <f t="shared" si="1"/>
        <v>1.4142135623730951E-4</v>
      </c>
      <c r="H31" s="4">
        <v>26.389500000000002</v>
      </c>
      <c r="I31" s="5">
        <v>1E-4</v>
      </c>
      <c r="J31" s="4">
        <f t="shared" si="2"/>
        <v>11.040500000000002</v>
      </c>
      <c r="K31" s="6">
        <f t="shared" si="3"/>
        <v>1.4142135623730951E-4</v>
      </c>
      <c r="L31" s="4">
        <f t="shared" si="4"/>
        <v>20.251600000000003</v>
      </c>
      <c r="M31" s="3">
        <f t="shared" si="5"/>
        <v>1.4142135623730951E-4</v>
      </c>
      <c r="N31" s="2">
        <f t="shared" si="6"/>
        <v>0.45483319836457359</v>
      </c>
      <c r="O31" s="3">
        <f t="shared" si="7"/>
        <v>4.3438748192394421E-6</v>
      </c>
      <c r="P31" s="2">
        <f t="shared" si="8"/>
        <v>7.6759166666666667</v>
      </c>
      <c r="Q31" s="2"/>
      <c r="R31" s="2"/>
      <c r="S31" s="3"/>
      <c r="T31" s="2"/>
      <c r="U31" s="2">
        <f t="shared" si="9"/>
        <v>17.00949554603093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tabSelected="1" workbookViewId="0">
      <selection activeCell="E22" sqref="E22"/>
    </sheetView>
  </sheetViews>
  <sheetFormatPr defaultRowHeight="15" x14ac:dyDescent="0.25"/>
  <cols>
    <col min="1" max="1" width="9.5703125" bestFit="1" customWidth="1"/>
    <col min="2" max="2" width="11.42578125" bestFit="1" customWidth="1"/>
    <col min="3" max="3" width="13.140625" style="1" bestFit="1" customWidth="1"/>
    <col min="4" max="4" width="16.7109375" bestFit="1" customWidth="1"/>
    <col min="5" max="5" width="18.42578125" style="1" bestFit="1" customWidth="1"/>
    <col min="6" max="6" width="14.5703125" bestFit="1" customWidth="1"/>
    <col min="7" max="7" width="16.140625" style="1" bestFit="1" customWidth="1"/>
    <col min="8" max="8" width="15.7109375" bestFit="1" customWidth="1"/>
    <col min="9" max="9" width="17.42578125" style="1" bestFit="1" customWidth="1"/>
    <col min="10" max="10" width="13.5703125" bestFit="1" customWidth="1"/>
    <col min="11" max="11" width="15.140625" style="1" bestFit="1" customWidth="1"/>
    <col min="12" max="12" width="24.28515625" bestFit="1" customWidth="1"/>
    <col min="13" max="13" width="26" style="1" bestFit="1" customWidth="1"/>
    <col min="14" max="14" width="14.140625" bestFit="1" customWidth="1"/>
    <col min="15" max="15" width="15.7109375" style="1" bestFit="1" customWidth="1"/>
    <col min="16" max="16" width="20" bestFit="1" customWidth="1"/>
    <col min="17" max="17" width="21.7109375" style="1" bestFit="1" customWidth="1"/>
    <col min="18" max="18" width="12" bestFit="1" customWidth="1"/>
    <col min="19" max="19" width="12.85546875" style="1" bestFit="1" customWidth="1"/>
    <col min="20" max="20" width="12" bestFit="1" customWidth="1"/>
    <col min="21" max="21" width="11.28515625" style="1" bestFit="1" customWidth="1"/>
  </cols>
  <sheetData>
    <row r="1" spans="1:21" ht="15.75" thickBot="1" x14ac:dyDescent="0.3">
      <c r="A1" s="23" t="s">
        <v>0</v>
      </c>
      <c r="B1" s="21" t="s">
        <v>1</v>
      </c>
      <c r="C1" s="20" t="s">
        <v>81</v>
      </c>
      <c r="D1" s="21" t="s">
        <v>2</v>
      </c>
      <c r="E1" s="20" t="s">
        <v>82</v>
      </c>
      <c r="F1" s="21" t="s">
        <v>3</v>
      </c>
      <c r="G1" s="20" t="s">
        <v>83</v>
      </c>
      <c r="H1" s="21" t="s">
        <v>71</v>
      </c>
      <c r="I1" s="20" t="s">
        <v>84</v>
      </c>
      <c r="J1" s="21" t="s">
        <v>66</v>
      </c>
      <c r="K1" s="20" t="s">
        <v>85</v>
      </c>
      <c r="L1" s="21" t="s">
        <v>4</v>
      </c>
      <c r="M1" s="20" t="s">
        <v>86</v>
      </c>
      <c r="N1" s="21" t="s">
        <v>67</v>
      </c>
      <c r="O1" s="20" t="s">
        <v>89</v>
      </c>
      <c r="P1" s="21" t="s">
        <v>77</v>
      </c>
      <c r="Q1" s="20" t="s">
        <v>90</v>
      </c>
      <c r="R1" s="21" t="s">
        <v>78</v>
      </c>
      <c r="S1" s="20" t="s">
        <v>91</v>
      </c>
      <c r="T1" s="21" t="s">
        <v>79</v>
      </c>
      <c r="U1" s="24" t="s">
        <v>92</v>
      </c>
    </row>
    <row r="2" spans="1:21" x14ac:dyDescent="0.25">
      <c r="A2" s="8" t="s">
        <v>35</v>
      </c>
      <c r="B2" s="12">
        <v>6.1356000000000002</v>
      </c>
      <c r="C2" s="13">
        <v>1E-4</v>
      </c>
      <c r="D2" s="14">
        <v>8.3748000000000005</v>
      </c>
      <c r="E2" s="13">
        <v>1E-4</v>
      </c>
      <c r="F2" s="14">
        <f>D2-B2</f>
        <v>2.2392000000000003</v>
      </c>
      <c r="G2" s="15">
        <f>SQRT((C2^2)+(E2^2))</f>
        <v>1.4142135623730951E-4</v>
      </c>
      <c r="H2" s="14">
        <v>26.697399999999998</v>
      </c>
      <c r="I2" s="13">
        <v>1E-4</v>
      </c>
      <c r="J2" s="14">
        <f>H2-D2</f>
        <v>18.322599999999998</v>
      </c>
      <c r="K2" s="13">
        <f>SQRT((I2^2)+(E2^2))</f>
        <v>1.4142135623730951E-4</v>
      </c>
      <c r="L2" s="14">
        <f>H2-B2</f>
        <v>20.561799999999998</v>
      </c>
      <c r="M2" s="16">
        <f>SQRT((I2^2)+(C2^2))</f>
        <v>1.4142135623730951E-4</v>
      </c>
      <c r="N2" s="17">
        <f>F2/L2</f>
        <v>0.10890097170481186</v>
      </c>
      <c r="O2" s="16">
        <f>N2*SQRT(((G2/F2)^2)+((M2/L2)^2))</f>
        <v>6.9185320510189323E-6</v>
      </c>
      <c r="P2" s="17">
        <f>J2/L2</f>
        <v>0.89109902829518817</v>
      </c>
      <c r="Q2" s="16">
        <f>P2*SQRT(((K2/J2)^2)+((M2/L2)^2))</f>
        <v>9.2123842410083119E-6</v>
      </c>
      <c r="R2" s="17">
        <f>5*P2</f>
        <v>4.4554951414759412</v>
      </c>
      <c r="S2" s="16">
        <f>R2*SQRT(((Q2/P2)^2))</f>
        <v>4.6061921205041561E-5</v>
      </c>
      <c r="T2" s="17">
        <f>P2*100</f>
        <v>89.109902829518816</v>
      </c>
      <c r="U2" s="16">
        <f>Q2*100</f>
        <v>9.2123842410083117E-4</v>
      </c>
    </row>
    <row r="3" spans="1:21" x14ac:dyDescent="0.25">
      <c r="A3" s="9" t="s">
        <v>36</v>
      </c>
      <c r="B3" s="7">
        <v>6.2214</v>
      </c>
      <c r="C3" s="5">
        <v>1E-4</v>
      </c>
      <c r="D3" s="4">
        <v>8.4620999999999995</v>
      </c>
      <c r="E3" s="5">
        <v>1E-4</v>
      </c>
      <c r="F3" s="4">
        <f t="shared" ref="F3:F31" si="0">D3-B3</f>
        <v>2.2406999999999995</v>
      </c>
      <c r="G3" s="6">
        <f t="shared" ref="G3:G31" si="1">SQRT((C3^2)+(E3^2))</f>
        <v>1.4142135623730951E-4</v>
      </c>
      <c r="H3" s="4">
        <v>26.819900000000001</v>
      </c>
      <c r="I3" s="5">
        <v>1E-4</v>
      </c>
      <c r="J3" s="4">
        <f t="shared" ref="J3:J31" si="2">H3-D3</f>
        <v>18.357800000000001</v>
      </c>
      <c r="K3" s="5">
        <f t="shared" ref="K3:K31" si="3">SQRT((I3^2)+(E3^2))</f>
        <v>1.4142135623730951E-4</v>
      </c>
      <c r="L3" s="4">
        <f t="shared" ref="L3:L31" si="4">H3-B3</f>
        <v>20.598500000000001</v>
      </c>
      <c r="M3" s="3">
        <f t="shared" ref="M3:M31" si="5">SQRT((I3^2)+(C3^2))</f>
        <v>1.4142135623730951E-4</v>
      </c>
      <c r="N3" s="2">
        <f t="shared" ref="N3:N31" si="6">F3/L3</f>
        <v>0.10877976551690653</v>
      </c>
      <c r="O3" s="3">
        <f t="shared" ref="O3:O31" si="7">N3*SQRT(((G3/F3)^2)+((M3/L3)^2))</f>
        <v>6.9061153788623214E-6</v>
      </c>
      <c r="P3" s="2">
        <f t="shared" ref="P3:P31" si="8">J3/L3</f>
        <v>0.8912202344830934</v>
      </c>
      <c r="Q3" s="3">
        <f t="shared" ref="Q3:Q31" si="9">P3*SQRT(((K3/J3)^2)+((M3/L3)^2))</f>
        <v>9.1965243326601501E-6</v>
      </c>
      <c r="R3" s="2">
        <f t="shared" ref="R3:R31" si="10">5*P3</f>
        <v>4.4561011724154671</v>
      </c>
      <c r="S3" s="3">
        <f t="shared" ref="S3:S31" si="11">R3*SQRT(((Q3/P3)^2))</f>
        <v>4.5982621663300754E-5</v>
      </c>
      <c r="T3" s="2">
        <f t="shared" ref="T3:T31" si="12">P3*100</f>
        <v>89.122023448309335</v>
      </c>
      <c r="U3" s="3">
        <f t="shared" ref="U3:U31" si="13">Q3*100</f>
        <v>9.1965243326601505E-4</v>
      </c>
    </row>
    <row r="4" spans="1:21" x14ac:dyDescent="0.25">
      <c r="A4" s="9" t="s">
        <v>37</v>
      </c>
      <c r="B4" s="7">
        <v>6.1272000000000002</v>
      </c>
      <c r="C4" s="5">
        <v>1E-4</v>
      </c>
      <c r="D4" s="4">
        <v>8.359</v>
      </c>
      <c r="E4" s="5">
        <v>1E-4</v>
      </c>
      <c r="F4" s="4">
        <f t="shared" si="0"/>
        <v>2.2317999999999998</v>
      </c>
      <c r="G4" s="6">
        <f t="shared" si="1"/>
        <v>1.4142135623730951E-4</v>
      </c>
      <c r="H4" s="4">
        <v>26.678899999999999</v>
      </c>
      <c r="I4" s="5">
        <v>1E-4</v>
      </c>
      <c r="J4" s="4">
        <f t="shared" si="2"/>
        <v>18.319899999999997</v>
      </c>
      <c r="K4" s="5">
        <f t="shared" si="3"/>
        <v>1.4142135623730951E-4</v>
      </c>
      <c r="L4" s="4">
        <f t="shared" si="4"/>
        <v>20.551699999999997</v>
      </c>
      <c r="M4" s="3">
        <f t="shared" si="5"/>
        <v>1.4142135623730951E-4</v>
      </c>
      <c r="N4" s="2">
        <f t="shared" si="6"/>
        <v>0.10859442284579865</v>
      </c>
      <c r="O4" s="3">
        <f t="shared" si="7"/>
        <v>6.9217040667297039E-6</v>
      </c>
      <c r="P4" s="2">
        <f t="shared" si="8"/>
        <v>0.89140557715420132</v>
      </c>
      <c r="Q4" s="3">
        <f t="shared" si="9"/>
        <v>9.2183151204278941E-6</v>
      </c>
      <c r="R4" s="2">
        <f t="shared" si="10"/>
        <v>4.4570278857710068</v>
      </c>
      <c r="S4" s="3">
        <f t="shared" si="11"/>
        <v>4.6091575602139469E-5</v>
      </c>
      <c r="T4" s="2">
        <f t="shared" si="12"/>
        <v>89.14055771542013</v>
      </c>
      <c r="U4" s="3">
        <f t="shared" si="13"/>
        <v>9.2183151204278937E-4</v>
      </c>
    </row>
    <row r="5" spans="1:21" x14ac:dyDescent="0.25">
      <c r="A5" s="9" t="s">
        <v>38</v>
      </c>
      <c r="B5" s="7">
        <v>6.1433999999999997</v>
      </c>
      <c r="C5" s="5">
        <v>1E-4</v>
      </c>
      <c r="D5" s="4">
        <v>8.3638999999999992</v>
      </c>
      <c r="E5" s="5">
        <v>1E-4</v>
      </c>
      <c r="F5" s="4">
        <f t="shared" si="0"/>
        <v>2.2204999999999995</v>
      </c>
      <c r="G5" s="6">
        <f t="shared" si="1"/>
        <v>1.4142135623730951E-4</v>
      </c>
      <c r="H5" s="4">
        <v>26.6508</v>
      </c>
      <c r="I5" s="5">
        <v>1E-4</v>
      </c>
      <c r="J5" s="4">
        <f t="shared" si="2"/>
        <v>18.286900000000003</v>
      </c>
      <c r="K5" s="5">
        <f t="shared" si="3"/>
        <v>1.4142135623730951E-4</v>
      </c>
      <c r="L5" s="4">
        <f t="shared" si="4"/>
        <v>20.507400000000001</v>
      </c>
      <c r="M5" s="3">
        <f t="shared" si="5"/>
        <v>1.4142135623730951E-4</v>
      </c>
      <c r="N5" s="2">
        <f t="shared" si="6"/>
        <v>0.1082779874581858</v>
      </c>
      <c r="O5" s="3">
        <f t="shared" si="7"/>
        <v>6.9364210553311679E-6</v>
      </c>
      <c r="P5" s="2">
        <f t="shared" si="8"/>
        <v>0.89172201254181427</v>
      </c>
      <c r="Q5" s="3">
        <f t="shared" si="9"/>
        <v>9.2396806762813619E-6</v>
      </c>
      <c r="R5" s="2">
        <f t="shared" si="10"/>
        <v>4.458610062709071</v>
      </c>
      <c r="S5" s="3">
        <f t="shared" si="11"/>
        <v>4.6198403381406803E-5</v>
      </c>
      <c r="T5" s="2">
        <f t="shared" si="12"/>
        <v>89.172201254181431</v>
      </c>
      <c r="U5" s="3">
        <f t="shared" si="13"/>
        <v>9.2396806762813622E-4</v>
      </c>
    </row>
    <row r="6" spans="1:21" x14ac:dyDescent="0.25">
      <c r="A6" s="9" t="s">
        <v>39</v>
      </c>
      <c r="B6" s="7">
        <v>6.1398999999999999</v>
      </c>
      <c r="C6" s="5">
        <v>1E-4</v>
      </c>
      <c r="D6" s="4">
        <v>8.3832000000000004</v>
      </c>
      <c r="E6" s="5">
        <v>1E-4</v>
      </c>
      <c r="F6" s="4">
        <f t="shared" si="0"/>
        <v>2.2433000000000005</v>
      </c>
      <c r="G6" s="6">
        <f t="shared" si="1"/>
        <v>1.4142135623730951E-4</v>
      </c>
      <c r="H6" s="4">
        <v>26.696899999999999</v>
      </c>
      <c r="I6" s="5">
        <v>1E-4</v>
      </c>
      <c r="J6" s="4">
        <f t="shared" si="2"/>
        <v>18.313699999999997</v>
      </c>
      <c r="K6" s="5">
        <f t="shared" si="3"/>
        <v>1.4142135623730951E-4</v>
      </c>
      <c r="L6" s="4">
        <f t="shared" si="4"/>
        <v>20.556999999999999</v>
      </c>
      <c r="M6" s="3">
        <f t="shared" si="5"/>
        <v>1.4142135623730951E-4</v>
      </c>
      <c r="N6" s="2">
        <f t="shared" si="6"/>
        <v>0.10912584521087711</v>
      </c>
      <c r="O6" s="3">
        <f t="shared" si="7"/>
        <v>6.9203151599895124E-6</v>
      </c>
      <c r="P6" s="2">
        <f t="shared" si="8"/>
        <v>0.8908741547891228</v>
      </c>
      <c r="Q6" s="3">
        <f t="shared" si="9"/>
        <v>9.2135061747384947E-6</v>
      </c>
      <c r="R6" s="2">
        <f t="shared" si="10"/>
        <v>4.4543707739456142</v>
      </c>
      <c r="S6" s="3">
        <f t="shared" si="11"/>
        <v>4.6067530873692477E-5</v>
      </c>
      <c r="T6" s="2">
        <f t="shared" si="12"/>
        <v>89.087415478912277</v>
      </c>
      <c r="U6" s="3">
        <f t="shared" si="13"/>
        <v>9.2135061747384943E-4</v>
      </c>
    </row>
    <row r="7" spans="1:21" x14ac:dyDescent="0.25">
      <c r="A7" s="9" t="s">
        <v>40</v>
      </c>
      <c r="B7" s="7">
        <v>6.1311999999999998</v>
      </c>
      <c r="C7" s="5">
        <v>1E-4</v>
      </c>
      <c r="D7" s="4">
        <v>8.3755000000000006</v>
      </c>
      <c r="E7" s="5">
        <v>1E-4</v>
      </c>
      <c r="F7" s="4">
        <f t="shared" si="0"/>
        <v>2.2443000000000008</v>
      </c>
      <c r="G7" s="6">
        <f t="shared" si="1"/>
        <v>1.4142135623730951E-4</v>
      </c>
      <c r="H7" s="4">
        <v>26.653300000000002</v>
      </c>
      <c r="I7" s="5">
        <v>1E-4</v>
      </c>
      <c r="J7" s="4">
        <f t="shared" si="2"/>
        <v>18.277799999999999</v>
      </c>
      <c r="K7" s="5">
        <f t="shared" si="3"/>
        <v>1.4142135623730951E-4</v>
      </c>
      <c r="L7" s="4">
        <f t="shared" si="4"/>
        <v>20.522100000000002</v>
      </c>
      <c r="M7" s="3">
        <f t="shared" si="5"/>
        <v>1.4142135623730951E-4</v>
      </c>
      <c r="N7" s="2">
        <f t="shared" si="6"/>
        <v>0.10936015320069586</v>
      </c>
      <c r="O7" s="3">
        <f t="shared" si="7"/>
        <v>6.9322592341018013E-6</v>
      </c>
      <c r="P7" s="2">
        <f t="shared" si="8"/>
        <v>0.89063984679930408</v>
      </c>
      <c r="Q7" s="3">
        <f t="shared" si="9"/>
        <v>9.2281007383536063E-6</v>
      </c>
      <c r="R7" s="2">
        <f t="shared" si="10"/>
        <v>4.4531992339965205</v>
      </c>
      <c r="S7" s="3">
        <f t="shared" si="11"/>
        <v>4.6140503691768038E-5</v>
      </c>
      <c r="T7" s="2">
        <f t="shared" si="12"/>
        <v>89.063984679930414</v>
      </c>
      <c r="U7" s="3">
        <f t="shared" si="13"/>
        <v>9.2281007383536061E-4</v>
      </c>
    </row>
    <row r="8" spans="1:21" x14ac:dyDescent="0.25">
      <c r="A8" s="9" t="s">
        <v>41</v>
      </c>
      <c r="B8" s="7">
        <v>6.1528999999999998</v>
      </c>
      <c r="C8" s="5">
        <v>1E-4</v>
      </c>
      <c r="D8" s="4">
        <v>8.3909000000000002</v>
      </c>
      <c r="E8" s="5">
        <v>1E-4</v>
      </c>
      <c r="F8" s="4">
        <f t="shared" si="0"/>
        <v>2.2380000000000004</v>
      </c>
      <c r="G8" s="6">
        <f t="shared" si="1"/>
        <v>1.4142135623730951E-4</v>
      </c>
      <c r="H8" s="4">
        <v>26.671199999999999</v>
      </c>
      <c r="I8" s="5">
        <v>1E-4</v>
      </c>
      <c r="J8" s="4">
        <f t="shared" si="2"/>
        <v>18.280299999999997</v>
      </c>
      <c r="K8" s="5">
        <f t="shared" si="3"/>
        <v>1.4142135623730951E-4</v>
      </c>
      <c r="L8" s="4">
        <f t="shared" si="4"/>
        <v>20.5183</v>
      </c>
      <c r="M8" s="3">
        <f t="shared" si="5"/>
        <v>1.4142135623730951E-4</v>
      </c>
      <c r="N8" s="2">
        <f t="shared" si="6"/>
        <v>0.1090733637777009</v>
      </c>
      <c r="O8" s="3">
        <f t="shared" si="7"/>
        <v>6.9333284815786307E-6</v>
      </c>
      <c r="P8" s="2">
        <f t="shared" si="8"/>
        <v>0.89092663622229895</v>
      </c>
      <c r="Q8" s="3">
        <f t="shared" si="9"/>
        <v>9.2311245845638688E-6</v>
      </c>
      <c r="R8" s="2">
        <f t="shared" si="10"/>
        <v>4.454633181111495</v>
      </c>
      <c r="S8" s="3">
        <f t="shared" si="11"/>
        <v>4.6155622922819346E-5</v>
      </c>
      <c r="T8" s="2">
        <f t="shared" si="12"/>
        <v>89.092663622229892</v>
      </c>
      <c r="U8" s="3">
        <f t="shared" si="13"/>
        <v>9.2311245845638692E-4</v>
      </c>
    </row>
    <row r="9" spans="1:21" x14ac:dyDescent="0.25">
      <c r="A9" s="9" t="s">
        <v>42</v>
      </c>
      <c r="B9" s="7">
        <v>6.1520999999999999</v>
      </c>
      <c r="C9" s="5">
        <v>1E-4</v>
      </c>
      <c r="D9" s="4">
        <v>8.3810000000000002</v>
      </c>
      <c r="E9" s="5">
        <v>1E-4</v>
      </c>
      <c r="F9" s="4">
        <f t="shared" si="0"/>
        <v>2.2289000000000003</v>
      </c>
      <c r="G9" s="6">
        <f t="shared" si="1"/>
        <v>1.4142135623730951E-4</v>
      </c>
      <c r="H9" s="4">
        <v>26.6769</v>
      </c>
      <c r="I9" s="5">
        <v>1E-4</v>
      </c>
      <c r="J9" s="4">
        <f t="shared" si="2"/>
        <v>18.2959</v>
      </c>
      <c r="K9" s="5">
        <f t="shared" si="3"/>
        <v>1.4142135623730951E-4</v>
      </c>
      <c r="L9" s="4">
        <f t="shared" si="4"/>
        <v>20.524799999999999</v>
      </c>
      <c r="M9" s="3">
        <f t="shared" si="5"/>
        <v>1.4142135623730951E-4</v>
      </c>
      <c r="N9" s="2">
        <f t="shared" si="6"/>
        <v>0.10859545525413161</v>
      </c>
      <c r="O9" s="3">
        <f t="shared" si="7"/>
        <v>6.930776486538083E-6</v>
      </c>
      <c r="P9" s="2">
        <f t="shared" si="8"/>
        <v>0.89140454474586839</v>
      </c>
      <c r="Q9" s="3">
        <f t="shared" si="9"/>
        <v>9.2303919992999971E-6</v>
      </c>
      <c r="R9" s="2">
        <f t="shared" si="10"/>
        <v>4.4570227237293416</v>
      </c>
      <c r="S9" s="3">
        <f t="shared" si="11"/>
        <v>4.6151959996499977E-5</v>
      </c>
      <c r="T9" s="2">
        <f t="shared" si="12"/>
        <v>89.140454474586832</v>
      </c>
      <c r="U9" s="3">
        <f t="shared" si="13"/>
        <v>9.230391999299997E-4</v>
      </c>
    </row>
    <row r="10" spans="1:21" x14ac:dyDescent="0.25">
      <c r="A10" s="9" t="s">
        <v>43</v>
      </c>
      <c r="B10" s="7">
        <v>6.1971999999999996</v>
      </c>
      <c r="C10" s="5">
        <v>1E-4</v>
      </c>
      <c r="D10" s="4">
        <v>8.4473000000000003</v>
      </c>
      <c r="E10" s="5">
        <v>1E-4</v>
      </c>
      <c r="F10" s="4">
        <f t="shared" si="0"/>
        <v>2.2501000000000007</v>
      </c>
      <c r="G10" s="6">
        <f t="shared" si="1"/>
        <v>1.4142135623730951E-4</v>
      </c>
      <c r="H10" s="4">
        <v>26.7607</v>
      </c>
      <c r="I10" s="5">
        <v>1E-4</v>
      </c>
      <c r="J10" s="4">
        <f t="shared" si="2"/>
        <v>18.313400000000001</v>
      </c>
      <c r="K10" s="5">
        <f t="shared" si="3"/>
        <v>1.4142135623730951E-4</v>
      </c>
      <c r="L10" s="4">
        <f t="shared" si="4"/>
        <v>20.563500000000001</v>
      </c>
      <c r="M10" s="3">
        <f t="shared" si="5"/>
        <v>1.4142135623730951E-4</v>
      </c>
      <c r="N10" s="2">
        <f t="shared" si="6"/>
        <v>0.1094220341867873</v>
      </c>
      <c r="O10" s="3">
        <f t="shared" si="7"/>
        <v>6.9183489612549056E-6</v>
      </c>
      <c r="P10" s="2">
        <f t="shared" si="8"/>
        <v>0.8905779658132128</v>
      </c>
      <c r="Q10" s="3">
        <f t="shared" si="9"/>
        <v>9.209238983800034E-6</v>
      </c>
      <c r="R10" s="2">
        <f t="shared" si="10"/>
        <v>4.4528898290660637</v>
      </c>
      <c r="S10" s="3">
        <f t="shared" si="11"/>
        <v>4.604619491900017E-5</v>
      </c>
      <c r="T10" s="2">
        <f t="shared" si="12"/>
        <v>89.057796581321284</v>
      </c>
      <c r="U10" s="3">
        <f t="shared" si="13"/>
        <v>9.2092389838000334E-4</v>
      </c>
    </row>
    <row r="11" spans="1:21" x14ac:dyDescent="0.25">
      <c r="A11" s="9" t="s">
        <v>44</v>
      </c>
      <c r="B11" s="7">
        <v>6.1638000000000002</v>
      </c>
      <c r="C11" s="5">
        <v>1E-4</v>
      </c>
      <c r="D11" s="4">
        <v>8.3950999999999993</v>
      </c>
      <c r="E11" s="5">
        <v>1E-4</v>
      </c>
      <c r="F11" s="4">
        <f t="shared" si="0"/>
        <v>2.2312999999999992</v>
      </c>
      <c r="G11" s="6">
        <f t="shared" si="1"/>
        <v>1.4142135623730951E-4</v>
      </c>
      <c r="H11" s="4">
        <v>26.7285</v>
      </c>
      <c r="I11" s="5">
        <v>1E-4</v>
      </c>
      <c r="J11" s="4">
        <f t="shared" si="2"/>
        <v>18.333400000000001</v>
      </c>
      <c r="K11" s="5">
        <f t="shared" si="3"/>
        <v>1.4142135623730951E-4</v>
      </c>
      <c r="L11" s="4">
        <f t="shared" si="4"/>
        <v>20.564700000000002</v>
      </c>
      <c r="M11" s="3">
        <f t="shared" si="5"/>
        <v>1.4142135623730951E-4</v>
      </c>
      <c r="N11" s="2">
        <f t="shared" si="6"/>
        <v>0.10850146124183668</v>
      </c>
      <c r="O11" s="3">
        <f t="shared" si="7"/>
        <v>6.9172595150211924E-6</v>
      </c>
      <c r="P11" s="2">
        <f t="shared" si="8"/>
        <v>0.89149853875816321</v>
      </c>
      <c r="Q11" s="3">
        <f t="shared" si="9"/>
        <v>9.2129131537191378E-6</v>
      </c>
      <c r="R11" s="2">
        <f t="shared" si="10"/>
        <v>4.4574926937908161</v>
      </c>
      <c r="S11" s="3">
        <f t="shared" si="11"/>
        <v>4.6064565768595694E-5</v>
      </c>
      <c r="T11" s="2">
        <f t="shared" si="12"/>
        <v>89.149853875816319</v>
      </c>
      <c r="U11" s="3">
        <f t="shared" si="13"/>
        <v>9.2129131537191378E-4</v>
      </c>
    </row>
    <row r="12" spans="1:21" x14ac:dyDescent="0.25">
      <c r="A12" s="9" t="s">
        <v>45</v>
      </c>
      <c r="B12" s="7">
        <v>6.1291000000000002</v>
      </c>
      <c r="C12" s="5">
        <v>1E-4</v>
      </c>
      <c r="D12" s="4">
        <v>8.3596000000000004</v>
      </c>
      <c r="E12" s="5">
        <v>1E-4</v>
      </c>
      <c r="F12" s="4">
        <f t="shared" si="0"/>
        <v>2.2305000000000001</v>
      </c>
      <c r="G12" s="6">
        <f t="shared" si="1"/>
        <v>1.4142135623730951E-4</v>
      </c>
      <c r="H12" s="4">
        <v>26.644500000000001</v>
      </c>
      <c r="I12" s="5">
        <v>1E-4</v>
      </c>
      <c r="J12" s="4">
        <f t="shared" si="2"/>
        <v>18.2849</v>
      </c>
      <c r="K12" s="5">
        <f t="shared" si="3"/>
        <v>1.4142135623730951E-4</v>
      </c>
      <c r="L12" s="4">
        <f t="shared" si="4"/>
        <v>20.5154</v>
      </c>
      <c r="M12" s="3">
        <f t="shared" si="5"/>
        <v>1.4142135623730951E-4</v>
      </c>
      <c r="N12" s="2">
        <f t="shared" si="6"/>
        <v>0.10872320305721557</v>
      </c>
      <c r="O12" s="3">
        <f t="shared" si="7"/>
        <v>6.9340472431539732E-6</v>
      </c>
      <c r="P12" s="2">
        <f t="shared" si="8"/>
        <v>0.8912767969427845</v>
      </c>
      <c r="Q12" s="3">
        <f t="shared" si="9"/>
        <v>9.2340353428309958E-6</v>
      </c>
      <c r="R12" s="2">
        <f t="shared" si="10"/>
        <v>4.4563839847139226</v>
      </c>
      <c r="S12" s="3">
        <f t="shared" si="11"/>
        <v>4.617017671415498E-5</v>
      </c>
      <c r="T12" s="2">
        <f t="shared" si="12"/>
        <v>89.127679694278456</v>
      </c>
      <c r="U12" s="3">
        <f t="shared" si="13"/>
        <v>9.2340353428309958E-4</v>
      </c>
    </row>
    <row r="13" spans="1:21" x14ac:dyDescent="0.25">
      <c r="A13" s="9" t="s">
        <v>46</v>
      </c>
      <c r="B13" s="7">
        <v>6.1727999999999996</v>
      </c>
      <c r="C13" s="5">
        <v>1E-4</v>
      </c>
      <c r="D13" s="4">
        <v>8.4082000000000008</v>
      </c>
      <c r="E13" s="5">
        <v>1E-4</v>
      </c>
      <c r="F13" s="4">
        <f t="shared" si="0"/>
        <v>2.2354000000000012</v>
      </c>
      <c r="G13" s="6">
        <f t="shared" si="1"/>
        <v>1.4142135623730951E-4</v>
      </c>
      <c r="H13" s="4">
        <v>26.762699999999999</v>
      </c>
      <c r="I13" s="5">
        <v>1E-4</v>
      </c>
      <c r="J13" s="4">
        <f t="shared" si="2"/>
        <v>18.354499999999998</v>
      </c>
      <c r="K13" s="5">
        <f t="shared" si="3"/>
        <v>1.4142135623730951E-4</v>
      </c>
      <c r="L13" s="4">
        <f t="shared" si="4"/>
        <v>20.5899</v>
      </c>
      <c r="M13" s="3">
        <f t="shared" si="5"/>
        <v>1.4142135623730951E-4</v>
      </c>
      <c r="N13" s="2">
        <f t="shared" si="6"/>
        <v>0.10856779294702748</v>
      </c>
      <c r="O13" s="3">
        <f t="shared" si="7"/>
        <v>6.9088426333907793E-6</v>
      </c>
      <c r="P13" s="2">
        <f t="shared" si="8"/>
        <v>0.89143220705297244</v>
      </c>
      <c r="Q13" s="3">
        <f t="shared" si="9"/>
        <v>9.2013342876633622E-6</v>
      </c>
      <c r="R13" s="2">
        <f t="shared" si="10"/>
        <v>4.4571610352648623</v>
      </c>
      <c r="S13" s="3">
        <f t="shared" si="11"/>
        <v>4.6006671438316811E-5</v>
      </c>
      <c r="T13" s="2">
        <f t="shared" si="12"/>
        <v>89.143220705297239</v>
      </c>
      <c r="U13" s="3">
        <f t="shared" si="13"/>
        <v>9.2013342876633619E-4</v>
      </c>
    </row>
    <row r="14" spans="1:21" x14ac:dyDescent="0.25">
      <c r="A14" s="9" t="s">
        <v>47</v>
      </c>
      <c r="B14" s="7">
        <v>6.2035999999999998</v>
      </c>
      <c r="C14" s="5">
        <v>1E-4</v>
      </c>
      <c r="D14" s="4">
        <v>8.4251000000000005</v>
      </c>
      <c r="E14" s="5">
        <v>1E-4</v>
      </c>
      <c r="F14" s="4">
        <f t="shared" si="0"/>
        <v>2.2215000000000007</v>
      </c>
      <c r="G14" s="6">
        <f t="shared" si="1"/>
        <v>1.4142135623730951E-4</v>
      </c>
      <c r="H14" s="4">
        <v>26.805599999999998</v>
      </c>
      <c r="I14" s="5">
        <v>1E-4</v>
      </c>
      <c r="J14" s="4">
        <f t="shared" si="2"/>
        <v>18.380499999999998</v>
      </c>
      <c r="K14" s="5">
        <f t="shared" si="3"/>
        <v>1.4142135623730951E-4</v>
      </c>
      <c r="L14" s="4">
        <f t="shared" si="4"/>
        <v>20.601999999999997</v>
      </c>
      <c r="M14" s="3">
        <f t="shared" si="5"/>
        <v>1.4142135623730951E-4</v>
      </c>
      <c r="N14" s="2">
        <f t="shared" si="6"/>
        <v>0.10782933695757699</v>
      </c>
      <c r="O14" s="3">
        <f t="shared" si="7"/>
        <v>6.9042396347552733E-6</v>
      </c>
      <c r="P14" s="2">
        <f t="shared" si="8"/>
        <v>0.8921706630424231</v>
      </c>
      <c r="Q14" s="3">
        <f t="shared" si="9"/>
        <v>9.1993040177877303E-6</v>
      </c>
      <c r="R14" s="2">
        <f t="shared" si="10"/>
        <v>4.4608533152121153</v>
      </c>
      <c r="S14" s="3">
        <f t="shared" si="11"/>
        <v>4.5996520088938643E-5</v>
      </c>
      <c r="T14" s="2">
        <f t="shared" si="12"/>
        <v>89.217066304242309</v>
      </c>
      <c r="U14" s="3">
        <f t="shared" si="13"/>
        <v>9.1993040177877302E-4</v>
      </c>
    </row>
    <row r="15" spans="1:21" x14ac:dyDescent="0.25">
      <c r="A15" s="9" t="s">
        <v>48</v>
      </c>
      <c r="B15" s="7">
        <v>6.1718000000000002</v>
      </c>
      <c r="C15" s="5">
        <v>1E-4</v>
      </c>
      <c r="D15" s="4">
        <v>8.4097000000000008</v>
      </c>
      <c r="E15" s="5">
        <v>1E-4</v>
      </c>
      <c r="F15" s="4">
        <f t="shared" si="0"/>
        <v>2.2379000000000007</v>
      </c>
      <c r="G15" s="6">
        <f t="shared" si="1"/>
        <v>1.4142135623730951E-4</v>
      </c>
      <c r="H15" s="4">
        <v>26.678599999999999</v>
      </c>
      <c r="I15" s="5">
        <v>1E-4</v>
      </c>
      <c r="J15" s="4">
        <f t="shared" si="2"/>
        <v>18.268899999999999</v>
      </c>
      <c r="K15" s="5">
        <f t="shared" si="3"/>
        <v>1.4142135623730951E-4</v>
      </c>
      <c r="L15" s="4">
        <f t="shared" si="4"/>
        <v>20.506799999999998</v>
      </c>
      <c r="M15" s="3">
        <f t="shared" si="5"/>
        <v>1.4142135623730951E-4</v>
      </c>
      <c r="N15" s="2">
        <f t="shared" si="6"/>
        <v>0.10912965455361152</v>
      </c>
      <c r="O15" s="3">
        <f t="shared" si="7"/>
        <v>6.9372587232774888E-6</v>
      </c>
      <c r="P15" s="2">
        <f t="shared" si="8"/>
        <v>0.89087034544638855</v>
      </c>
      <c r="Q15" s="3">
        <f t="shared" si="9"/>
        <v>9.236043072588359E-6</v>
      </c>
      <c r="R15" s="2">
        <f t="shared" si="10"/>
        <v>4.4543517272319431</v>
      </c>
      <c r="S15" s="3">
        <f t="shared" si="11"/>
        <v>4.6180215362941797E-5</v>
      </c>
      <c r="T15" s="2">
        <f t="shared" si="12"/>
        <v>89.087034544638854</v>
      </c>
      <c r="U15" s="3">
        <f t="shared" si="13"/>
        <v>9.2360430725883585E-4</v>
      </c>
    </row>
    <row r="16" spans="1:21" x14ac:dyDescent="0.25">
      <c r="A16" s="9" t="s">
        <v>49</v>
      </c>
      <c r="B16" s="7">
        <v>6.1315999999999997</v>
      </c>
      <c r="C16" s="5">
        <v>1E-4</v>
      </c>
      <c r="D16" s="4">
        <v>8.3731000000000009</v>
      </c>
      <c r="E16" s="5">
        <v>1E-4</v>
      </c>
      <c r="F16" s="4">
        <f t="shared" si="0"/>
        <v>2.2415000000000012</v>
      </c>
      <c r="G16" s="6">
        <f t="shared" si="1"/>
        <v>1.4142135623730951E-4</v>
      </c>
      <c r="H16" s="4">
        <v>26.728200000000001</v>
      </c>
      <c r="I16" s="5">
        <v>1E-4</v>
      </c>
      <c r="J16" s="4">
        <f t="shared" si="2"/>
        <v>18.3551</v>
      </c>
      <c r="K16" s="5">
        <f t="shared" si="3"/>
        <v>1.4142135623730951E-4</v>
      </c>
      <c r="L16" s="4">
        <f t="shared" si="4"/>
        <v>20.596600000000002</v>
      </c>
      <c r="M16" s="3">
        <f t="shared" si="5"/>
        <v>1.4142135623730951E-4</v>
      </c>
      <c r="N16" s="2">
        <f t="shared" si="6"/>
        <v>0.10882864162046167</v>
      </c>
      <c r="O16" s="3">
        <f t="shared" si="7"/>
        <v>6.9067887557775818E-6</v>
      </c>
      <c r="P16" s="2">
        <f t="shared" si="8"/>
        <v>0.89117135837953831</v>
      </c>
      <c r="Q16" s="3">
        <f t="shared" si="9"/>
        <v>9.197149415647869E-6</v>
      </c>
      <c r="R16" s="2">
        <f t="shared" si="10"/>
        <v>4.4558567918976912</v>
      </c>
      <c r="S16" s="3">
        <f t="shared" si="11"/>
        <v>4.598574707823934E-5</v>
      </c>
      <c r="T16" s="2">
        <f t="shared" si="12"/>
        <v>89.117135837953825</v>
      </c>
      <c r="U16" s="3">
        <f t="shared" si="13"/>
        <v>9.1971494156478694E-4</v>
      </c>
    </row>
    <row r="17" spans="1:21" x14ac:dyDescent="0.25">
      <c r="A17" s="9" t="s">
        <v>50</v>
      </c>
      <c r="B17" s="7">
        <v>6.1330999999999998</v>
      </c>
      <c r="C17" s="5">
        <v>1E-4</v>
      </c>
      <c r="D17" s="4">
        <v>8.3674999999999997</v>
      </c>
      <c r="E17" s="5">
        <v>1E-4</v>
      </c>
      <c r="F17" s="4">
        <f t="shared" si="0"/>
        <v>2.2343999999999999</v>
      </c>
      <c r="G17" s="6">
        <f t="shared" si="1"/>
        <v>1.4142135623730951E-4</v>
      </c>
      <c r="H17" s="4">
        <v>26.706</v>
      </c>
      <c r="I17" s="5">
        <v>1E-4</v>
      </c>
      <c r="J17" s="4">
        <f t="shared" si="2"/>
        <v>18.3385</v>
      </c>
      <c r="K17" s="5">
        <f t="shared" si="3"/>
        <v>1.4142135623730951E-4</v>
      </c>
      <c r="L17" s="4">
        <f t="shared" si="4"/>
        <v>20.572900000000001</v>
      </c>
      <c r="M17" s="3">
        <f t="shared" si="5"/>
        <v>1.4142135623730951E-4</v>
      </c>
      <c r="N17" s="2">
        <f t="shared" si="6"/>
        <v>0.1086088981135377</v>
      </c>
      <c r="O17" s="3">
        <f t="shared" si="7"/>
        <v>6.9145821196039378E-6</v>
      </c>
      <c r="P17" s="2">
        <f t="shared" si="8"/>
        <v>0.8913911018864622</v>
      </c>
      <c r="Q17" s="3">
        <f t="shared" si="9"/>
        <v>9.2087496022667711E-6</v>
      </c>
      <c r="R17" s="2">
        <f t="shared" si="10"/>
        <v>4.4569555094323112</v>
      </c>
      <c r="S17" s="3">
        <f t="shared" si="11"/>
        <v>4.6043748011333862E-5</v>
      </c>
      <c r="T17" s="2">
        <f t="shared" si="12"/>
        <v>89.139110188646214</v>
      </c>
      <c r="U17" s="3">
        <f t="shared" si="13"/>
        <v>9.2087496022667716E-4</v>
      </c>
    </row>
    <row r="18" spans="1:21" x14ac:dyDescent="0.25">
      <c r="A18" s="9" t="s">
        <v>51</v>
      </c>
      <c r="B18" s="7">
        <v>6.1406999999999998</v>
      </c>
      <c r="C18" s="5">
        <v>1E-4</v>
      </c>
      <c r="D18" s="4">
        <v>8.3850999999999996</v>
      </c>
      <c r="E18" s="5">
        <v>1E-4</v>
      </c>
      <c r="F18" s="4">
        <f t="shared" si="0"/>
        <v>2.2443999999999997</v>
      </c>
      <c r="G18" s="6">
        <f t="shared" si="1"/>
        <v>1.4142135623730951E-4</v>
      </c>
      <c r="H18" s="4">
        <v>26.8096</v>
      </c>
      <c r="I18" s="5">
        <v>1E-4</v>
      </c>
      <c r="J18" s="4">
        <f t="shared" si="2"/>
        <v>18.424500000000002</v>
      </c>
      <c r="K18" s="5">
        <f t="shared" si="3"/>
        <v>1.4142135623730951E-4</v>
      </c>
      <c r="L18" s="4">
        <f t="shared" si="4"/>
        <v>20.668900000000001</v>
      </c>
      <c r="M18" s="3">
        <f t="shared" si="5"/>
        <v>1.4142135623730951E-4</v>
      </c>
      <c r="N18" s="2">
        <f t="shared" si="6"/>
        <v>0.10858826546163558</v>
      </c>
      <c r="O18" s="3">
        <f t="shared" si="7"/>
        <v>6.8824509993794229E-6</v>
      </c>
      <c r="P18" s="2">
        <f t="shared" si="8"/>
        <v>0.89141173453836442</v>
      </c>
      <c r="Q18" s="3">
        <f t="shared" si="9"/>
        <v>9.1660720354429268E-6</v>
      </c>
      <c r="R18" s="2">
        <f t="shared" si="10"/>
        <v>4.4570586726918222</v>
      </c>
      <c r="S18" s="3">
        <f t="shared" si="11"/>
        <v>4.5830360177214639E-5</v>
      </c>
      <c r="T18" s="2">
        <f t="shared" si="12"/>
        <v>89.141173453836444</v>
      </c>
      <c r="U18" s="3">
        <f t="shared" si="13"/>
        <v>9.166072035442927E-4</v>
      </c>
    </row>
    <row r="19" spans="1:21" x14ac:dyDescent="0.25">
      <c r="A19" s="9" t="s">
        <v>52</v>
      </c>
      <c r="B19" s="7">
        <v>6.1280000000000001</v>
      </c>
      <c r="C19" s="5">
        <v>1E-4</v>
      </c>
      <c r="D19" s="4">
        <v>8.3458000000000006</v>
      </c>
      <c r="E19" s="5">
        <v>1E-4</v>
      </c>
      <c r="F19" s="4">
        <f t="shared" si="0"/>
        <v>2.2178000000000004</v>
      </c>
      <c r="G19" s="6">
        <f t="shared" si="1"/>
        <v>1.4142135623730951E-4</v>
      </c>
      <c r="H19" s="4">
        <v>26.658000000000001</v>
      </c>
      <c r="I19" s="5">
        <v>1E-4</v>
      </c>
      <c r="J19" s="4">
        <f t="shared" si="2"/>
        <v>18.312200000000001</v>
      </c>
      <c r="K19" s="5">
        <f t="shared" si="3"/>
        <v>1.4142135623730951E-4</v>
      </c>
      <c r="L19" s="4">
        <f t="shared" si="4"/>
        <v>20.53</v>
      </c>
      <c r="M19" s="3">
        <f t="shared" si="5"/>
        <v>1.4142135623730951E-4</v>
      </c>
      <c r="N19" s="2">
        <f t="shared" si="6"/>
        <v>0.10802727715538238</v>
      </c>
      <c r="O19" s="3">
        <f t="shared" si="7"/>
        <v>6.9285995491967132E-6</v>
      </c>
      <c r="P19" s="2">
        <f t="shared" si="8"/>
        <v>0.89197272284461759</v>
      </c>
      <c r="Q19" s="3">
        <f t="shared" si="9"/>
        <v>9.2306588770313929E-6</v>
      </c>
      <c r="R19" s="2">
        <f t="shared" si="10"/>
        <v>4.4598636142230879</v>
      </c>
      <c r="S19" s="3">
        <f t="shared" si="11"/>
        <v>4.6153294385156961E-5</v>
      </c>
      <c r="T19" s="2">
        <f t="shared" si="12"/>
        <v>89.197272284461761</v>
      </c>
      <c r="U19" s="3">
        <f t="shared" si="13"/>
        <v>9.2306588770313933E-4</v>
      </c>
    </row>
    <row r="20" spans="1:21" x14ac:dyDescent="0.25">
      <c r="A20" s="9" t="s">
        <v>53</v>
      </c>
      <c r="B20" s="7">
        <v>6.1477000000000004</v>
      </c>
      <c r="C20" s="5">
        <v>1E-4</v>
      </c>
      <c r="D20" s="4">
        <v>8.3991000000000007</v>
      </c>
      <c r="E20" s="5">
        <v>1E-4</v>
      </c>
      <c r="F20" s="4">
        <f t="shared" si="0"/>
        <v>2.2514000000000003</v>
      </c>
      <c r="G20" s="6">
        <f t="shared" si="1"/>
        <v>1.4142135623730951E-4</v>
      </c>
      <c r="H20" s="4">
        <v>26.736499999999999</v>
      </c>
      <c r="I20" s="5">
        <v>1E-4</v>
      </c>
      <c r="J20" s="4">
        <f t="shared" si="2"/>
        <v>18.337399999999999</v>
      </c>
      <c r="K20" s="5">
        <f t="shared" si="3"/>
        <v>1.4142135623730951E-4</v>
      </c>
      <c r="L20" s="4">
        <f t="shared" si="4"/>
        <v>20.588799999999999</v>
      </c>
      <c r="M20" s="3">
        <f t="shared" si="5"/>
        <v>1.4142135623730951E-4</v>
      </c>
      <c r="N20" s="2">
        <f t="shared" si="6"/>
        <v>0.10935071495181849</v>
      </c>
      <c r="O20" s="3">
        <f t="shared" si="7"/>
        <v>6.9097942633289651E-6</v>
      </c>
      <c r="P20" s="2">
        <f t="shared" si="8"/>
        <v>0.89064928504818153</v>
      </c>
      <c r="Q20" s="3">
        <f t="shared" si="9"/>
        <v>9.1982482666597081E-6</v>
      </c>
      <c r="R20" s="2">
        <f t="shared" si="10"/>
        <v>4.4532464252409074</v>
      </c>
      <c r="S20" s="3">
        <f t="shared" si="11"/>
        <v>4.599124133329854E-5</v>
      </c>
      <c r="T20" s="2">
        <f t="shared" si="12"/>
        <v>89.064928504818155</v>
      </c>
      <c r="U20" s="3">
        <f t="shared" si="13"/>
        <v>9.1982482666597078E-4</v>
      </c>
    </row>
    <row r="21" spans="1:21" x14ac:dyDescent="0.25">
      <c r="A21" s="9" t="s">
        <v>54</v>
      </c>
      <c r="B21" s="7">
        <v>6.1715999999999998</v>
      </c>
      <c r="C21" s="5">
        <v>1E-4</v>
      </c>
      <c r="D21" s="4">
        <v>8.3874999999999993</v>
      </c>
      <c r="E21" s="5">
        <v>1E-4</v>
      </c>
      <c r="F21" s="4">
        <f t="shared" si="0"/>
        <v>2.2158999999999995</v>
      </c>
      <c r="G21" s="6">
        <f t="shared" si="1"/>
        <v>1.4142135623730951E-4</v>
      </c>
      <c r="H21" s="4">
        <v>26.702300000000001</v>
      </c>
      <c r="I21" s="5">
        <v>1E-4</v>
      </c>
      <c r="J21" s="4">
        <f t="shared" si="2"/>
        <v>18.314800000000002</v>
      </c>
      <c r="K21" s="5">
        <f t="shared" si="3"/>
        <v>1.4142135623730951E-4</v>
      </c>
      <c r="L21" s="4">
        <f t="shared" si="4"/>
        <v>20.530700000000003</v>
      </c>
      <c r="M21" s="3">
        <f t="shared" si="5"/>
        <v>1.4142135623730951E-4</v>
      </c>
      <c r="N21" s="2">
        <f t="shared" si="6"/>
        <v>0.10793104959889332</v>
      </c>
      <c r="O21" s="3">
        <f t="shared" si="7"/>
        <v>6.9282921570471878E-6</v>
      </c>
      <c r="P21" s="2">
        <f t="shared" si="8"/>
        <v>0.89206895040110656</v>
      </c>
      <c r="Q21" s="3">
        <f t="shared" si="9"/>
        <v>9.2307853888059939E-6</v>
      </c>
      <c r="R21" s="2">
        <f t="shared" si="10"/>
        <v>4.4603447520055326</v>
      </c>
      <c r="S21" s="3">
        <f t="shared" si="11"/>
        <v>4.6153926944029966E-5</v>
      </c>
      <c r="T21" s="2">
        <f t="shared" si="12"/>
        <v>89.206895040110652</v>
      </c>
      <c r="U21" s="3">
        <f t="shared" si="13"/>
        <v>9.2307853888059935E-4</v>
      </c>
    </row>
    <row r="22" spans="1:21" x14ac:dyDescent="0.25">
      <c r="A22" s="9" t="s">
        <v>55</v>
      </c>
      <c r="B22" s="7">
        <v>6.1753</v>
      </c>
      <c r="C22" s="5">
        <v>1E-4</v>
      </c>
      <c r="D22" s="4">
        <v>8.4228000000000005</v>
      </c>
      <c r="E22" s="5">
        <v>1E-4</v>
      </c>
      <c r="F22" s="4">
        <f t="shared" si="0"/>
        <v>2.2475000000000005</v>
      </c>
      <c r="G22" s="6">
        <f t="shared" si="1"/>
        <v>1.4142135623730951E-4</v>
      </c>
      <c r="H22" s="4">
        <v>26.7624</v>
      </c>
      <c r="I22" s="5">
        <v>1E-4</v>
      </c>
      <c r="J22" s="4">
        <f t="shared" si="2"/>
        <v>18.339599999999997</v>
      </c>
      <c r="K22" s="5">
        <f t="shared" si="3"/>
        <v>1.4142135623730951E-4</v>
      </c>
      <c r="L22" s="4">
        <f t="shared" si="4"/>
        <v>20.5871</v>
      </c>
      <c r="M22" s="3">
        <f t="shared" si="5"/>
        <v>1.4142135623730951E-4</v>
      </c>
      <c r="N22" s="2">
        <f t="shared" si="6"/>
        <v>0.10917030567685593</v>
      </c>
      <c r="O22" s="3">
        <f t="shared" si="7"/>
        <v>6.9102302402003046E-6</v>
      </c>
      <c r="P22" s="2">
        <f t="shared" si="8"/>
        <v>0.89082969432314396</v>
      </c>
      <c r="Q22" s="3">
        <f t="shared" si="9"/>
        <v>9.1998321276287803E-6</v>
      </c>
      <c r="R22" s="2">
        <f t="shared" si="10"/>
        <v>4.4541484716157198</v>
      </c>
      <c r="S22" s="3">
        <f t="shared" si="11"/>
        <v>4.5999160638143905E-5</v>
      </c>
      <c r="T22" s="2">
        <f t="shared" si="12"/>
        <v>89.0829694323144</v>
      </c>
      <c r="U22" s="3">
        <f t="shared" si="13"/>
        <v>9.1998321276287804E-4</v>
      </c>
    </row>
    <row r="23" spans="1:21" x14ac:dyDescent="0.25">
      <c r="A23" s="9" t="s">
        <v>56</v>
      </c>
      <c r="B23" s="7">
        <v>6.1443000000000003</v>
      </c>
      <c r="C23" s="5">
        <v>1E-4</v>
      </c>
      <c r="D23" s="4">
        <v>8.3551000000000002</v>
      </c>
      <c r="E23" s="5">
        <v>1E-4</v>
      </c>
      <c r="F23" s="4">
        <f t="shared" si="0"/>
        <v>2.2107999999999999</v>
      </c>
      <c r="G23" s="6">
        <f t="shared" si="1"/>
        <v>1.4142135623730951E-4</v>
      </c>
      <c r="H23" s="4">
        <v>26.732099999999999</v>
      </c>
      <c r="I23" s="5">
        <v>1E-4</v>
      </c>
      <c r="J23" s="4">
        <f t="shared" si="2"/>
        <v>18.376999999999999</v>
      </c>
      <c r="K23" s="5">
        <f t="shared" si="3"/>
        <v>1.4142135623730951E-4</v>
      </c>
      <c r="L23" s="4">
        <f t="shared" si="4"/>
        <v>20.587799999999998</v>
      </c>
      <c r="M23" s="3">
        <f t="shared" si="5"/>
        <v>1.4142135623730951E-4</v>
      </c>
      <c r="N23" s="2">
        <f t="shared" si="6"/>
        <v>0.10738398468996202</v>
      </c>
      <c r="O23" s="3">
        <f t="shared" si="7"/>
        <v>6.9086743866996489E-6</v>
      </c>
      <c r="P23" s="2">
        <f t="shared" si="8"/>
        <v>0.89261601531003798</v>
      </c>
      <c r="Q23" s="3">
        <f t="shared" si="9"/>
        <v>9.2076859336585889E-6</v>
      </c>
      <c r="R23" s="2">
        <f t="shared" si="10"/>
        <v>4.4630800765501899</v>
      </c>
      <c r="S23" s="3">
        <f t="shared" si="11"/>
        <v>4.6038429668292945E-5</v>
      </c>
      <c r="T23" s="2">
        <f t="shared" si="12"/>
        <v>89.261601531003805</v>
      </c>
      <c r="U23" s="3">
        <f t="shared" si="13"/>
        <v>9.2076859336585892E-4</v>
      </c>
    </row>
    <row r="24" spans="1:21" x14ac:dyDescent="0.25">
      <c r="A24" s="9" t="s">
        <v>57</v>
      </c>
      <c r="B24" s="7">
        <v>6.1459000000000001</v>
      </c>
      <c r="C24" s="5">
        <v>1E-4</v>
      </c>
      <c r="D24" s="4">
        <v>8.3747000000000007</v>
      </c>
      <c r="E24" s="5">
        <v>1E-4</v>
      </c>
      <c r="F24" s="4">
        <f t="shared" si="0"/>
        <v>2.2288000000000006</v>
      </c>
      <c r="G24" s="6">
        <f t="shared" si="1"/>
        <v>1.4142135623730951E-4</v>
      </c>
      <c r="H24" s="4">
        <v>26.727599999999999</v>
      </c>
      <c r="I24" s="5">
        <v>1E-4</v>
      </c>
      <c r="J24" s="4">
        <f t="shared" si="2"/>
        <v>18.352899999999998</v>
      </c>
      <c r="K24" s="5">
        <f t="shared" si="3"/>
        <v>1.4142135623730951E-4</v>
      </c>
      <c r="L24" s="4">
        <f t="shared" si="4"/>
        <v>20.581699999999998</v>
      </c>
      <c r="M24" s="3">
        <f t="shared" si="5"/>
        <v>1.4142135623730951E-4</v>
      </c>
      <c r="N24" s="2">
        <f t="shared" si="6"/>
        <v>0.10829037445886398</v>
      </c>
      <c r="O24" s="3">
        <f t="shared" si="7"/>
        <v>6.9113897170028294E-6</v>
      </c>
      <c r="P24" s="2">
        <f t="shared" si="8"/>
        <v>0.89170962554113609</v>
      </c>
      <c r="Q24" s="3">
        <f t="shared" si="9"/>
        <v>9.2062687539870025E-6</v>
      </c>
      <c r="R24" s="2">
        <f t="shared" si="10"/>
        <v>4.4585481277056802</v>
      </c>
      <c r="S24" s="3">
        <f t="shared" si="11"/>
        <v>4.6031343769935011E-5</v>
      </c>
      <c r="T24" s="2">
        <f t="shared" si="12"/>
        <v>89.170962554113615</v>
      </c>
      <c r="U24" s="3">
        <f t="shared" si="13"/>
        <v>9.2062687539870027E-4</v>
      </c>
    </row>
    <row r="25" spans="1:21" x14ac:dyDescent="0.25">
      <c r="A25" s="9" t="s">
        <v>58</v>
      </c>
      <c r="B25" s="7">
        <v>6.1405000000000003</v>
      </c>
      <c r="C25" s="5">
        <v>1E-4</v>
      </c>
      <c r="D25" s="4">
        <v>8.3849999999999998</v>
      </c>
      <c r="E25" s="5">
        <v>1E-4</v>
      </c>
      <c r="F25" s="4">
        <f t="shared" si="0"/>
        <v>2.2444999999999995</v>
      </c>
      <c r="G25" s="6">
        <f t="shared" si="1"/>
        <v>1.4142135623730951E-4</v>
      </c>
      <c r="H25" s="4">
        <v>26.752700000000001</v>
      </c>
      <c r="I25" s="5">
        <v>1E-4</v>
      </c>
      <c r="J25" s="4">
        <f t="shared" si="2"/>
        <v>18.367699999999999</v>
      </c>
      <c r="K25" s="5">
        <f t="shared" si="3"/>
        <v>1.4142135623730951E-4</v>
      </c>
      <c r="L25" s="4">
        <f t="shared" si="4"/>
        <v>20.612200000000001</v>
      </c>
      <c r="M25" s="3">
        <f t="shared" si="5"/>
        <v>1.4142135623730951E-4</v>
      </c>
      <c r="N25" s="2">
        <f t="shared" si="6"/>
        <v>0.10889182134852171</v>
      </c>
      <c r="O25" s="3">
        <f t="shared" si="7"/>
        <v>6.9016083793482662E-6</v>
      </c>
      <c r="P25" s="2">
        <f t="shared" si="8"/>
        <v>0.89110817865147818</v>
      </c>
      <c r="Q25" s="3">
        <f t="shared" si="9"/>
        <v>9.1899003117213094E-6</v>
      </c>
      <c r="R25" s="2">
        <f t="shared" si="10"/>
        <v>4.4555408932573908</v>
      </c>
      <c r="S25" s="3">
        <f t="shared" si="11"/>
        <v>4.5949501558606547E-5</v>
      </c>
      <c r="T25" s="2">
        <f t="shared" si="12"/>
        <v>89.110817865147823</v>
      </c>
      <c r="U25" s="3">
        <f t="shared" si="13"/>
        <v>9.1899003117213091E-4</v>
      </c>
    </row>
    <row r="26" spans="1:21" x14ac:dyDescent="0.25">
      <c r="A26" s="9" t="s">
        <v>59</v>
      </c>
      <c r="B26" s="7">
        <v>6.2305000000000001</v>
      </c>
      <c r="C26" s="5">
        <v>1E-4</v>
      </c>
      <c r="D26" s="4">
        <v>8.4387000000000008</v>
      </c>
      <c r="E26" s="5">
        <v>1E-4</v>
      </c>
      <c r="F26" s="4">
        <f t="shared" si="0"/>
        <v>2.2082000000000006</v>
      </c>
      <c r="G26" s="6">
        <f t="shared" si="1"/>
        <v>1.4142135623730951E-4</v>
      </c>
      <c r="H26" s="4">
        <v>26.785399999999999</v>
      </c>
      <c r="I26" s="5">
        <v>1E-4</v>
      </c>
      <c r="J26" s="4">
        <f t="shared" si="2"/>
        <v>18.346699999999998</v>
      </c>
      <c r="K26" s="5">
        <f t="shared" si="3"/>
        <v>1.4142135623730951E-4</v>
      </c>
      <c r="L26" s="4">
        <f t="shared" si="4"/>
        <v>20.5549</v>
      </c>
      <c r="M26" s="3">
        <f t="shared" si="5"/>
        <v>1.4142135623730951E-4</v>
      </c>
      <c r="N26" s="2">
        <f t="shared" si="6"/>
        <v>0.10742937207186611</v>
      </c>
      <c r="O26" s="3">
        <f t="shared" si="7"/>
        <v>6.9197657012218839E-6</v>
      </c>
      <c r="P26" s="2">
        <f t="shared" si="8"/>
        <v>0.8925706279281338</v>
      </c>
      <c r="Q26" s="3">
        <f t="shared" si="9"/>
        <v>9.2222157335970301E-6</v>
      </c>
      <c r="R26" s="2">
        <f t="shared" si="10"/>
        <v>4.4628531396406688</v>
      </c>
      <c r="S26" s="3">
        <f t="shared" si="11"/>
        <v>4.611107866798515E-5</v>
      </c>
      <c r="T26" s="2">
        <f t="shared" si="12"/>
        <v>89.257062792813386</v>
      </c>
      <c r="U26" s="3">
        <f t="shared" si="13"/>
        <v>9.2222157335970301E-4</v>
      </c>
    </row>
    <row r="27" spans="1:21" x14ac:dyDescent="0.25">
      <c r="A27" s="9" t="s">
        <v>60</v>
      </c>
      <c r="B27" s="7">
        <v>6.1597999999999997</v>
      </c>
      <c r="C27" s="5">
        <v>1E-4</v>
      </c>
      <c r="D27" s="4">
        <v>8.3712</v>
      </c>
      <c r="E27" s="5">
        <v>1E-4</v>
      </c>
      <c r="F27" s="4">
        <f t="shared" si="0"/>
        <v>2.2114000000000003</v>
      </c>
      <c r="G27" s="6">
        <f t="shared" si="1"/>
        <v>1.4142135623730951E-4</v>
      </c>
      <c r="H27" s="4">
        <v>26.71</v>
      </c>
      <c r="I27" s="5">
        <v>1E-4</v>
      </c>
      <c r="J27" s="4">
        <f t="shared" si="2"/>
        <v>18.338799999999999</v>
      </c>
      <c r="K27" s="5">
        <f t="shared" si="3"/>
        <v>1.4142135623730951E-4</v>
      </c>
      <c r="L27" s="4">
        <f t="shared" si="4"/>
        <v>20.5502</v>
      </c>
      <c r="M27" s="3">
        <f t="shared" si="5"/>
        <v>1.4142135623730951E-4</v>
      </c>
      <c r="N27" s="2">
        <f t="shared" si="6"/>
        <v>0.10760965830016254</v>
      </c>
      <c r="O27" s="3">
        <f t="shared" si="7"/>
        <v>6.9214809420230844E-6</v>
      </c>
      <c r="P27" s="2">
        <f t="shared" si="8"/>
        <v>0.89239034169983744</v>
      </c>
      <c r="Q27" s="3">
        <f t="shared" si="9"/>
        <v>9.2234988085997813E-6</v>
      </c>
      <c r="R27" s="2">
        <f t="shared" si="10"/>
        <v>4.4619517084991873</v>
      </c>
      <c r="S27" s="3">
        <f t="shared" si="11"/>
        <v>4.6117494042998906E-5</v>
      </c>
      <c r="T27" s="2">
        <f t="shared" si="12"/>
        <v>89.239034169983739</v>
      </c>
      <c r="U27" s="3">
        <f t="shared" si="13"/>
        <v>9.223498808599781E-4</v>
      </c>
    </row>
    <row r="28" spans="1:21" x14ac:dyDescent="0.25">
      <c r="A28" s="9" t="s">
        <v>61</v>
      </c>
      <c r="B28" s="7">
        <v>6.1382000000000003</v>
      </c>
      <c r="C28" s="5">
        <v>1E-4</v>
      </c>
      <c r="D28" s="4">
        <v>8.3847000000000005</v>
      </c>
      <c r="E28" s="5">
        <v>1E-4</v>
      </c>
      <c r="F28" s="4">
        <f t="shared" si="0"/>
        <v>2.2465000000000002</v>
      </c>
      <c r="G28" s="6">
        <f t="shared" si="1"/>
        <v>1.4142135623730951E-4</v>
      </c>
      <c r="H28" s="4">
        <v>26.767199999999999</v>
      </c>
      <c r="I28" s="5">
        <v>1E-4</v>
      </c>
      <c r="J28" s="4">
        <f t="shared" si="2"/>
        <v>18.3825</v>
      </c>
      <c r="K28" s="5">
        <f t="shared" si="3"/>
        <v>1.4142135623730951E-4</v>
      </c>
      <c r="L28" s="4">
        <f t="shared" si="4"/>
        <v>20.628999999999998</v>
      </c>
      <c r="M28" s="3">
        <f t="shared" si="5"/>
        <v>1.4142135623730951E-4</v>
      </c>
      <c r="N28" s="2">
        <f t="shared" si="6"/>
        <v>0.10890009210334968</v>
      </c>
      <c r="O28" s="3">
        <f t="shared" si="7"/>
        <v>6.8959939337651219E-6</v>
      </c>
      <c r="P28" s="2">
        <f t="shared" si="8"/>
        <v>0.8910999078966505</v>
      </c>
      <c r="Q28" s="3">
        <f t="shared" si="9"/>
        <v>9.1823784499757045E-6</v>
      </c>
      <c r="R28" s="2">
        <f t="shared" si="10"/>
        <v>4.4554995394832524</v>
      </c>
      <c r="S28" s="3">
        <f t="shared" si="11"/>
        <v>4.5911892249878522E-5</v>
      </c>
      <c r="T28" s="2">
        <f t="shared" si="12"/>
        <v>89.109990789665048</v>
      </c>
      <c r="U28" s="3">
        <f t="shared" si="13"/>
        <v>9.1823784499757042E-4</v>
      </c>
    </row>
    <row r="29" spans="1:21" x14ac:dyDescent="0.25">
      <c r="A29" s="9" t="s">
        <v>62</v>
      </c>
      <c r="B29" s="7">
        <v>6.1810999999999998</v>
      </c>
      <c r="C29" s="5">
        <v>1E-4</v>
      </c>
      <c r="D29" s="4">
        <v>8.3864000000000001</v>
      </c>
      <c r="E29" s="5">
        <v>1E-4</v>
      </c>
      <c r="F29" s="4">
        <f t="shared" si="0"/>
        <v>2.2053000000000003</v>
      </c>
      <c r="G29" s="6">
        <f t="shared" si="1"/>
        <v>1.4142135623730951E-4</v>
      </c>
      <c r="H29" s="4">
        <v>26.7577</v>
      </c>
      <c r="I29" s="5">
        <v>1E-4</v>
      </c>
      <c r="J29" s="4">
        <f t="shared" si="2"/>
        <v>18.371299999999998</v>
      </c>
      <c r="K29" s="5">
        <f t="shared" si="3"/>
        <v>1.4142135623730951E-4</v>
      </c>
      <c r="L29" s="4">
        <f t="shared" si="4"/>
        <v>20.576599999999999</v>
      </c>
      <c r="M29" s="3">
        <f t="shared" si="5"/>
        <v>1.4142135623730951E-4</v>
      </c>
      <c r="N29" s="2">
        <f t="shared" si="6"/>
        <v>0.10717514069379783</v>
      </c>
      <c r="O29" s="3">
        <f t="shared" si="7"/>
        <v>6.9122817235893136E-6</v>
      </c>
      <c r="P29" s="2">
        <f t="shared" si="8"/>
        <v>0.89282485930620215</v>
      </c>
      <c r="Q29" s="3">
        <f t="shared" si="9"/>
        <v>9.2136536437249849E-6</v>
      </c>
      <c r="R29" s="2">
        <f t="shared" si="10"/>
        <v>4.4641242965310104</v>
      </c>
      <c r="S29" s="3">
        <f t="shared" si="11"/>
        <v>4.6068268218624923E-5</v>
      </c>
      <c r="T29" s="2">
        <f t="shared" si="12"/>
        <v>89.282485930620211</v>
      </c>
      <c r="U29" s="3">
        <f t="shared" si="13"/>
        <v>9.2136536437249848E-4</v>
      </c>
    </row>
    <row r="30" spans="1:21" x14ac:dyDescent="0.25">
      <c r="A30" s="9" t="s">
        <v>63</v>
      </c>
      <c r="B30" s="7">
        <v>6.1437999999999997</v>
      </c>
      <c r="C30" s="5">
        <v>1E-4</v>
      </c>
      <c r="D30" s="4">
        <v>8.3489000000000004</v>
      </c>
      <c r="E30" s="5">
        <v>1E-4</v>
      </c>
      <c r="F30" s="4">
        <f t="shared" si="0"/>
        <v>2.2051000000000007</v>
      </c>
      <c r="G30" s="6">
        <f t="shared" si="1"/>
        <v>1.4142135623730951E-4</v>
      </c>
      <c r="H30" s="4">
        <v>26.640799999999999</v>
      </c>
      <c r="I30" s="5">
        <v>1E-4</v>
      </c>
      <c r="J30" s="4">
        <f t="shared" si="2"/>
        <v>18.291899999999998</v>
      </c>
      <c r="K30" s="5">
        <f t="shared" si="3"/>
        <v>1.4142135623730951E-4</v>
      </c>
      <c r="L30" s="4">
        <f t="shared" si="4"/>
        <v>20.497</v>
      </c>
      <c r="M30" s="3">
        <f t="shared" si="5"/>
        <v>1.4142135623730951E-4</v>
      </c>
      <c r="N30" s="2">
        <f t="shared" si="6"/>
        <v>0.107581597306923</v>
      </c>
      <c r="O30" s="3">
        <f t="shared" si="7"/>
        <v>6.9394249460911726E-6</v>
      </c>
      <c r="P30" s="2">
        <f t="shared" si="8"/>
        <v>0.89241840269307693</v>
      </c>
      <c r="Q30" s="3">
        <f t="shared" si="9"/>
        <v>9.2475673270841993E-6</v>
      </c>
      <c r="R30" s="2">
        <f t="shared" si="10"/>
        <v>4.4620920134653845</v>
      </c>
      <c r="S30" s="3">
        <f t="shared" si="11"/>
        <v>4.6237836635420995E-5</v>
      </c>
      <c r="T30" s="2">
        <f t="shared" si="12"/>
        <v>89.241840269307687</v>
      </c>
      <c r="U30" s="3">
        <f t="shared" si="13"/>
        <v>9.2475673270841997E-4</v>
      </c>
    </row>
    <row r="31" spans="1:21" ht="15.75" thickBot="1" x14ac:dyDescent="0.3">
      <c r="A31" s="10" t="s">
        <v>64</v>
      </c>
      <c r="B31" s="7">
        <v>6.1487999999999996</v>
      </c>
      <c r="C31" s="5">
        <v>1E-4</v>
      </c>
      <c r="D31" s="4">
        <v>8.3629999999999995</v>
      </c>
      <c r="E31" s="5">
        <v>1E-4</v>
      </c>
      <c r="F31" s="4">
        <f t="shared" si="0"/>
        <v>2.2141999999999999</v>
      </c>
      <c r="G31" s="6">
        <f t="shared" si="1"/>
        <v>1.4142135623730951E-4</v>
      </c>
      <c r="H31" s="4">
        <v>26.6767</v>
      </c>
      <c r="I31" s="5">
        <v>1E-4</v>
      </c>
      <c r="J31" s="4">
        <f t="shared" si="2"/>
        <v>18.313700000000001</v>
      </c>
      <c r="K31" s="5">
        <f t="shared" si="3"/>
        <v>1.4142135623730951E-4</v>
      </c>
      <c r="L31" s="4">
        <f t="shared" si="4"/>
        <v>20.527900000000002</v>
      </c>
      <c r="M31" s="3">
        <f t="shared" si="5"/>
        <v>1.4142135623730951E-4</v>
      </c>
      <c r="N31" s="2">
        <f t="shared" si="6"/>
        <v>0.10786295724355631</v>
      </c>
      <c r="O31" s="3">
        <f t="shared" si="7"/>
        <v>6.9291868514160274E-6</v>
      </c>
      <c r="P31" s="2">
        <f t="shared" si="8"/>
        <v>0.89213704275644357</v>
      </c>
      <c r="Q31" s="3">
        <f t="shared" si="9"/>
        <v>9.2323567489565366E-6</v>
      </c>
      <c r="R31" s="2">
        <f t="shared" si="10"/>
        <v>4.4606852137822175</v>
      </c>
      <c r="S31" s="3">
        <f t="shared" si="11"/>
        <v>4.6161783744782683E-5</v>
      </c>
      <c r="T31" s="2">
        <f t="shared" si="12"/>
        <v>89.213704275644361</v>
      </c>
      <c r="U31" s="3">
        <f t="shared" si="13"/>
        <v>9.2323567489565369E-4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workbookViewId="0">
      <selection activeCell="H23" sqref="H23"/>
    </sheetView>
  </sheetViews>
  <sheetFormatPr defaultRowHeight="15" x14ac:dyDescent="0.25"/>
  <cols>
    <col min="1" max="1" width="9.5703125" bestFit="1" customWidth="1"/>
    <col min="2" max="2" width="26" bestFit="1" customWidth="1"/>
    <col min="3" max="3" width="27.42578125" bestFit="1" customWidth="1"/>
    <col min="5" max="5" width="20.85546875" bestFit="1" customWidth="1"/>
  </cols>
  <sheetData>
    <row r="1" spans="1:5" x14ac:dyDescent="0.25">
      <c r="A1" t="s">
        <v>0</v>
      </c>
      <c r="B1" t="s">
        <v>68</v>
      </c>
      <c r="C1" t="s">
        <v>69</v>
      </c>
      <c r="E1" t="s">
        <v>70</v>
      </c>
    </row>
    <row r="2" spans="1:5" x14ac:dyDescent="0.25">
      <c r="A2" t="s">
        <v>35</v>
      </c>
      <c r="B2">
        <v>0.43744809706102772</v>
      </c>
      <c r="C2">
        <v>0.10890097170481186</v>
      </c>
      <c r="E2">
        <f>B2*C2</f>
        <v>4.7638522840366772E-2</v>
      </c>
    </row>
    <row r="3" spans="1:5" x14ac:dyDescent="0.25">
      <c r="A3" t="s">
        <v>36</v>
      </c>
      <c r="B3">
        <v>0.44130173858877031</v>
      </c>
      <c r="C3">
        <v>0.10877976551690653</v>
      </c>
      <c r="E3">
        <f t="shared" ref="E3:E31" si="0">B3*C3</f>
        <v>4.8004699645889617E-2</v>
      </c>
    </row>
    <row r="4" spans="1:5" x14ac:dyDescent="0.25">
      <c r="A4" t="s">
        <v>37</v>
      </c>
      <c r="B4">
        <v>0.4428356354009842</v>
      </c>
      <c r="C4">
        <v>0.10859442284579865</v>
      </c>
      <c r="E4">
        <f t="shared" si="0"/>
        <v>4.8089480241922403E-2</v>
      </c>
    </row>
    <row r="5" spans="1:5" x14ac:dyDescent="0.25">
      <c r="A5" t="s">
        <v>38</v>
      </c>
      <c r="B5">
        <v>0.44395763217205864</v>
      </c>
      <c r="C5">
        <v>0.1082779874581858</v>
      </c>
      <c r="E5">
        <f t="shared" si="0"/>
        <v>4.8070838928292031E-2</v>
      </c>
    </row>
    <row r="6" spans="1:5" x14ac:dyDescent="0.25">
      <c r="A6" t="s">
        <v>39</v>
      </c>
      <c r="B6">
        <v>0.44484528020101216</v>
      </c>
      <c r="C6">
        <v>0.10912584521087711</v>
      </c>
      <c r="E6">
        <f t="shared" si="0"/>
        <v>4.8544117190004905E-2</v>
      </c>
    </row>
    <row r="7" spans="1:5" x14ac:dyDescent="0.25">
      <c r="A7" t="s">
        <v>40</v>
      </c>
      <c r="B7">
        <v>0.44523823938971968</v>
      </c>
      <c r="C7">
        <v>0.10936015320069586</v>
      </c>
      <c r="E7">
        <f t="shared" si="0"/>
        <v>4.8691322070467842E-2</v>
      </c>
    </row>
    <row r="8" spans="1:5" x14ac:dyDescent="0.25">
      <c r="A8" t="s">
        <v>41</v>
      </c>
      <c r="B8">
        <v>0.4461712732215678</v>
      </c>
      <c r="C8">
        <v>0.1090733637777009</v>
      </c>
      <c r="E8">
        <f t="shared" si="0"/>
        <v>4.8665401591256041E-2</v>
      </c>
    </row>
    <row r="9" spans="1:5" x14ac:dyDescent="0.25">
      <c r="A9" t="s">
        <v>42</v>
      </c>
      <c r="B9">
        <v>0.44541746701554319</v>
      </c>
      <c r="C9">
        <v>0.10859545525413161</v>
      </c>
      <c r="E9">
        <f t="shared" si="0"/>
        <v>4.8370312608695065E-2</v>
      </c>
    </row>
    <row r="10" spans="1:5" x14ac:dyDescent="0.25">
      <c r="A10" t="s">
        <v>43</v>
      </c>
      <c r="B10">
        <v>0.44778307808184786</v>
      </c>
      <c r="C10">
        <v>0.1094220341867873</v>
      </c>
      <c r="E10">
        <f t="shared" si="0"/>
        <v>4.8997335278136801E-2</v>
      </c>
    </row>
    <row r="11" spans="1:5" x14ac:dyDescent="0.25">
      <c r="A11" t="s">
        <v>44</v>
      </c>
      <c r="B11">
        <v>0.44588016772290479</v>
      </c>
      <c r="C11">
        <v>0.10850146124183668</v>
      </c>
      <c r="E11">
        <f t="shared" si="0"/>
        <v>4.8378649736690392E-2</v>
      </c>
    </row>
    <row r="12" spans="1:5" x14ac:dyDescent="0.25">
      <c r="A12" t="s">
        <v>45</v>
      </c>
      <c r="B12">
        <v>0.43730239125763581</v>
      </c>
      <c r="C12">
        <v>0.10872320305721557</v>
      </c>
      <c r="E12">
        <f t="shared" si="0"/>
        <v>4.7544916682109868E-2</v>
      </c>
    </row>
    <row r="13" spans="1:5" x14ac:dyDescent="0.25">
      <c r="A13" t="s">
        <v>46</v>
      </c>
      <c r="B13">
        <v>0.4507567088884688</v>
      </c>
      <c r="C13">
        <v>0.10856779294702748</v>
      </c>
      <c r="E13">
        <f t="shared" si="0"/>
        <v>4.8937661040086823E-2</v>
      </c>
    </row>
    <row r="14" spans="1:5" x14ac:dyDescent="0.25">
      <c r="A14" t="s">
        <v>47</v>
      </c>
      <c r="B14">
        <v>0.45278922945171368</v>
      </c>
      <c r="C14">
        <v>0.10782933695757699</v>
      </c>
      <c r="E14">
        <f t="shared" si="0"/>
        <v>4.882396239331048E-2</v>
      </c>
    </row>
    <row r="15" spans="1:5" x14ac:dyDescent="0.25">
      <c r="A15" t="s">
        <v>48</v>
      </c>
      <c r="B15">
        <v>0.4521656022420118</v>
      </c>
      <c r="C15">
        <v>0.10912965455361152</v>
      </c>
      <c r="E15">
        <f t="shared" si="0"/>
        <v>4.9344675973696461E-2</v>
      </c>
    </row>
    <row r="16" spans="1:5" x14ac:dyDescent="0.25">
      <c r="A16" t="s">
        <v>49</v>
      </c>
      <c r="B16">
        <v>0.45344554455445552</v>
      </c>
      <c r="C16">
        <v>0.10882864162046167</v>
      </c>
      <c r="E16">
        <f t="shared" si="0"/>
        <v>4.9347862662711926E-2</v>
      </c>
    </row>
    <row r="17" spans="1:5" x14ac:dyDescent="0.25">
      <c r="A17" t="s">
        <v>50</v>
      </c>
      <c r="B17">
        <v>0.45203550566717415</v>
      </c>
      <c r="C17">
        <v>0.1086088981135377</v>
      </c>
      <c r="E17">
        <f t="shared" si="0"/>
        <v>4.9095078178707612E-2</v>
      </c>
    </row>
    <row r="18" spans="1:5" x14ac:dyDescent="0.25">
      <c r="A18" t="s">
        <v>51</v>
      </c>
      <c r="B18">
        <v>0.45540178571428575</v>
      </c>
      <c r="C18">
        <v>0.10858826546163558</v>
      </c>
      <c r="E18">
        <f t="shared" si="0"/>
        <v>4.9451289998845745E-2</v>
      </c>
    </row>
    <row r="19" spans="1:5" x14ac:dyDescent="0.25">
      <c r="A19" t="s">
        <v>52</v>
      </c>
      <c r="B19">
        <v>0.45322646406587169</v>
      </c>
      <c r="C19">
        <v>0.10802727715538238</v>
      </c>
      <c r="E19">
        <f t="shared" si="0"/>
        <v>4.8960820847797876E-2</v>
      </c>
    </row>
    <row r="20" spans="1:5" x14ac:dyDescent="0.25">
      <c r="A20" t="s">
        <v>53</v>
      </c>
      <c r="B20">
        <v>0.45445716749000359</v>
      </c>
      <c r="C20">
        <v>0.10935071495181849</v>
      </c>
      <c r="E20">
        <f t="shared" si="0"/>
        <v>4.9695216180010215E-2</v>
      </c>
    </row>
    <row r="21" spans="1:5" x14ac:dyDescent="0.25">
      <c r="A21" t="s">
        <v>54</v>
      </c>
      <c r="B21">
        <v>0.45488044951378515</v>
      </c>
      <c r="C21">
        <v>0.10793104959889332</v>
      </c>
      <c r="E21">
        <f t="shared" si="0"/>
        <v>4.9095724358039237E-2</v>
      </c>
    </row>
    <row r="22" spans="1:5" x14ac:dyDescent="0.25">
      <c r="A22" t="s">
        <v>55</v>
      </c>
      <c r="B22">
        <v>0.45703962459333436</v>
      </c>
      <c r="C22">
        <v>0.10917030567685593</v>
      </c>
      <c r="E22">
        <f t="shared" si="0"/>
        <v>4.989515552328979E-2</v>
      </c>
    </row>
    <row r="23" spans="1:5" x14ac:dyDescent="0.25">
      <c r="A23" t="s">
        <v>56</v>
      </c>
      <c r="B23">
        <v>0.45664271328045353</v>
      </c>
      <c r="C23">
        <v>0.10738398468996202</v>
      </c>
      <c r="E23">
        <f t="shared" si="0"/>
        <v>4.9036114131690935E-2</v>
      </c>
    </row>
    <row r="24" spans="1:5" x14ac:dyDescent="0.25">
      <c r="A24" t="s">
        <v>57</v>
      </c>
      <c r="B24">
        <v>0.45628654320438494</v>
      </c>
      <c r="C24">
        <v>0.10829037445886398</v>
      </c>
      <c r="E24">
        <f t="shared" si="0"/>
        <v>4.9411440624143467E-2</v>
      </c>
    </row>
    <row r="25" spans="1:5" x14ac:dyDescent="0.25">
      <c r="A25" t="s">
        <v>58</v>
      </c>
      <c r="B25">
        <v>0.45481941169169676</v>
      </c>
      <c r="C25">
        <v>0.10889182134852171</v>
      </c>
      <c r="E25">
        <f t="shared" si="0"/>
        <v>4.9526114123771989E-2</v>
      </c>
    </row>
    <row r="26" spans="1:5" x14ac:dyDescent="0.25">
      <c r="A26" t="s">
        <v>59</v>
      </c>
      <c r="B26">
        <v>0.45553273109763642</v>
      </c>
      <c r="C26">
        <v>0.10742937207186611</v>
      </c>
      <c r="E26">
        <f t="shared" si="0"/>
        <v>4.8937595260001313E-2</v>
      </c>
    </row>
    <row r="27" spans="1:5" x14ac:dyDescent="0.25">
      <c r="A27" t="s">
        <v>60</v>
      </c>
      <c r="B27">
        <v>0.45523574602136796</v>
      </c>
      <c r="C27">
        <v>0.10760965830016254</v>
      </c>
      <c r="E27">
        <f t="shared" si="0"/>
        <v>4.8987763075378984E-2</v>
      </c>
    </row>
    <row r="28" spans="1:5" x14ac:dyDescent="0.25">
      <c r="A28" t="s">
        <v>61</v>
      </c>
      <c r="B28">
        <v>0.45822261879526138</v>
      </c>
      <c r="C28">
        <v>0.10890009210334968</v>
      </c>
      <c r="E28">
        <f t="shared" si="0"/>
        <v>4.9900485390642055E-2</v>
      </c>
    </row>
    <row r="29" spans="1:5" x14ac:dyDescent="0.25">
      <c r="A29" t="s">
        <v>62</v>
      </c>
      <c r="B29">
        <v>0.45452336318822467</v>
      </c>
      <c r="C29">
        <v>0.10717514069379783</v>
      </c>
      <c r="E29">
        <f t="shared" si="0"/>
        <v>4.8713605398316144E-2</v>
      </c>
    </row>
    <row r="30" spans="1:5" x14ac:dyDescent="0.25">
      <c r="A30" t="s">
        <v>63</v>
      </c>
      <c r="B30">
        <v>0.45694071845341322</v>
      </c>
      <c r="C30">
        <v>0.107581597306923</v>
      </c>
      <c r="E30">
        <f t="shared" si="0"/>
        <v>4.9158412365791181E-2</v>
      </c>
    </row>
    <row r="31" spans="1:5" x14ac:dyDescent="0.25">
      <c r="A31" t="s">
        <v>64</v>
      </c>
      <c r="B31">
        <v>0.45483319836457359</v>
      </c>
      <c r="C31">
        <v>0.10786295724355631</v>
      </c>
      <c r="E31">
        <f t="shared" si="0"/>
        <v>4.9059653828147969E-2</v>
      </c>
    </row>
    <row r="35" spans="3:3" x14ac:dyDescent="0.25">
      <c r="C35" t="s">
        <v>72</v>
      </c>
    </row>
    <row r="36" spans="3:3" x14ac:dyDescent="0.25">
      <c r="C36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Eluate Vials</vt:lpstr>
      <vt:lpstr>Dilution Vials</vt:lpstr>
      <vt:lpstr>Dilution factors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2020-08-03T18:50:27Z</dcterms:created>
  <dcterms:modified xsi:type="dcterms:W3CDTF">2021-06-10T12:10:27Z</dcterms:modified>
</cp:coreProperties>
</file>